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okkeeper\Desktop\Bookkeeper\Bookkeeper 2019\2020 Budget Process\"/>
    </mc:Choice>
  </mc:AlternateContent>
  <xr:revisionPtr revIDLastSave="0" documentId="13_ncr:1_{94C3DE44-A290-4452-898A-7C1C55DD1D59}" xr6:coauthVersionLast="45" xr6:coauthVersionMax="45" xr10:uidLastSave="{00000000-0000-0000-0000-000000000000}"/>
  <bookViews>
    <workbookView xWindow="-120" yWindow="-120" windowWidth="25440" windowHeight="15390" tabRatio="744" activeTab="2" xr2:uid="{00000000-000D-0000-FFFF-FFFF00000000}"/>
  </bookViews>
  <sheets>
    <sheet name="Summary" sheetId="5" r:id="rId1"/>
    <sheet name="Budget Summary" sheetId="6" r:id="rId2"/>
    <sheet name="Account Sheets" sheetId="1" r:id="rId3"/>
  </sheets>
  <externalReferences>
    <externalReference r:id="rId4"/>
  </externalReferences>
  <definedNames>
    <definedName name="Account" localSheetId="0">Summary!#REF!</definedName>
    <definedName name="Account">'Account Sheets'!$B$1:$J$1</definedName>
    <definedName name="_xlnm.Print_Titles" localSheetId="2">'Account Sheets'!$1:$1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7" i="1" l="1"/>
  <c r="I106" i="1"/>
  <c r="K18" i="5" l="1"/>
  <c r="C13" i="5"/>
  <c r="C16" i="5"/>
  <c r="C17" i="5"/>
  <c r="G152" i="1"/>
  <c r="I124" i="1" l="1"/>
  <c r="F118" i="1"/>
  <c r="G17" i="5"/>
  <c r="G16" i="5"/>
  <c r="G13" i="5"/>
  <c r="G12" i="5"/>
  <c r="E16" i="6" l="1"/>
  <c r="E7" i="6" l="1"/>
  <c r="E152" i="1" l="1"/>
  <c r="E118" i="1"/>
  <c r="E97" i="1"/>
  <c r="D15" i="6" l="1"/>
  <c r="D14" i="6"/>
  <c r="D13" i="6"/>
  <c r="D12" i="6"/>
  <c r="D6" i="6"/>
  <c r="D5" i="6"/>
  <c r="D4" i="6"/>
  <c r="D3" i="6"/>
  <c r="E86" i="1" l="1"/>
  <c r="H152" i="1" l="1"/>
  <c r="H140" i="1"/>
  <c r="H127" i="1"/>
  <c r="H118" i="1"/>
  <c r="H97" i="1"/>
  <c r="H86" i="1"/>
  <c r="H69" i="1"/>
  <c r="H58" i="1"/>
  <c r="G140" i="1"/>
  <c r="G127" i="1"/>
  <c r="G118" i="1"/>
  <c r="G97" i="1"/>
  <c r="G86" i="1"/>
  <c r="G69" i="1"/>
  <c r="G58" i="1"/>
  <c r="C12" i="5" s="1"/>
  <c r="F58" i="1"/>
  <c r="F69" i="1"/>
  <c r="F86" i="1"/>
  <c r="F97" i="1"/>
  <c r="F152" i="1"/>
  <c r="E58" i="1"/>
  <c r="E69" i="1"/>
  <c r="C58" i="1"/>
  <c r="D58" i="1"/>
  <c r="C69" i="1"/>
  <c r="D69" i="1"/>
  <c r="I20" i="5"/>
  <c r="E127" i="1" l="1"/>
  <c r="I132" i="1"/>
  <c r="I131" i="1"/>
  <c r="I105" i="1"/>
  <c r="D97" i="1"/>
  <c r="D86" i="1"/>
  <c r="D6" i="5" l="1"/>
  <c r="E14" i="5" l="1"/>
  <c r="I128" i="1" l="1"/>
  <c r="I129" i="1"/>
  <c r="J129" i="1" s="1"/>
  <c r="I99" i="1"/>
  <c r="J99" i="1" s="1"/>
  <c r="I56" i="1"/>
  <c r="I44" i="1"/>
  <c r="I37" i="1"/>
  <c r="E18" i="5" l="1"/>
  <c r="I150" i="1" l="1"/>
  <c r="I149" i="1"/>
  <c r="J149" i="1" s="1"/>
  <c r="I148" i="1"/>
  <c r="I147" i="1"/>
  <c r="I146" i="1"/>
  <c r="I145" i="1"/>
  <c r="I144" i="1"/>
  <c r="I143" i="1"/>
  <c r="I142" i="1"/>
  <c r="I141" i="1"/>
  <c r="J141" i="1" s="1"/>
  <c r="I139" i="1"/>
  <c r="I138" i="1"/>
  <c r="I137" i="1"/>
  <c r="I136" i="1"/>
  <c r="I135" i="1"/>
  <c r="I134" i="1"/>
  <c r="I133" i="1"/>
  <c r="I130" i="1"/>
  <c r="I126" i="1"/>
  <c r="I125" i="1"/>
  <c r="J124" i="1"/>
  <c r="I123" i="1"/>
  <c r="J123" i="1" s="1"/>
  <c r="I122" i="1"/>
  <c r="I121" i="1"/>
  <c r="I120" i="1"/>
  <c r="I119" i="1"/>
  <c r="I117" i="1"/>
  <c r="I116" i="1"/>
  <c r="I115" i="1"/>
  <c r="I114" i="1"/>
  <c r="J114" i="1" s="1"/>
  <c r="I113" i="1"/>
  <c r="J113" i="1" s="1"/>
  <c r="I112" i="1"/>
  <c r="I111" i="1"/>
  <c r="I110" i="1"/>
  <c r="I109" i="1"/>
  <c r="I108" i="1"/>
  <c r="J107" i="1"/>
  <c r="J106" i="1"/>
  <c r="I104" i="1"/>
  <c r="J104" i="1" s="1"/>
  <c r="I103" i="1"/>
  <c r="I102" i="1"/>
  <c r="J102" i="1" s="1"/>
  <c r="I101" i="1"/>
  <c r="I100" i="1"/>
  <c r="J100" i="1" s="1"/>
  <c r="I98" i="1"/>
  <c r="I96" i="1"/>
  <c r="I95" i="1"/>
  <c r="J95" i="1" s="1"/>
  <c r="I94" i="1"/>
  <c r="J94" i="1" s="1"/>
  <c r="I93" i="1"/>
  <c r="J93" i="1" s="1"/>
  <c r="I92" i="1"/>
  <c r="J92" i="1" s="1"/>
  <c r="I91" i="1"/>
  <c r="I90" i="1"/>
  <c r="J90" i="1" s="1"/>
  <c r="I89" i="1"/>
  <c r="I88" i="1"/>
  <c r="J88" i="1" s="1"/>
  <c r="I87" i="1"/>
  <c r="J87" i="1" s="1"/>
  <c r="I85" i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I77" i="1"/>
  <c r="J77" i="1" s="1"/>
  <c r="I76" i="1"/>
  <c r="J76" i="1" s="1"/>
  <c r="I75" i="1"/>
  <c r="J75" i="1" s="1"/>
  <c r="I74" i="1"/>
  <c r="I73" i="1"/>
  <c r="J73" i="1" s="1"/>
  <c r="I72" i="1"/>
  <c r="J72" i="1" s="1"/>
  <c r="I71" i="1"/>
  <c r="J71" i="1" s="1"/>
  <c r="I70" i="1"/>
  <c r="I68" i="1"/>
  <c r="J68" i="1" s="1"/>
  <c r="I67" i="1"/>
  <c r="I66" i="1"/>
  <c r="J66" i="1" s="1"/>
  <c r="I65" i="1"/>
  <c r="J65" i="1" s="1"/>
  <c r="I64" i="1"/>
  <c r="J64" i="1" s="1"/>
  <c r="I63" i="1"/>
  <c r="J63" i="1" s="1"/>
  <c r="I62" i="1"/>
  <c r="I61" i="1"/>
  <c r="J61" i="1" s="1"/>
  <c r="I60" i="1"/>
  <c r="J60" i="1" s="1"/>
  <c r="I59" i="1"/>
  <c r="J59" i="1" s="1"/>
  <c r="I57" i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3" i="1"/>
  <c r="J3" i="1" s="1"/>
  <c r="I2" i="1"/>
  <c r="J2" i="1" s="1"/>
  <c r="F3" i="6" l="1"/>
  <c r="I69" i="1"/>
  <c r="I127" i="1"/>
  <c r="I140" i="1"/>
  <c r="I118" i="1"/>
  <c r="I86" i="1"/>
  <c r="I97" i="1"/>
  <c r="I152" i="1"/>
  <c r="I58" i="1"/>
  <c r="J69" i="1" l="1"/>
  <c r="J4" i="6" s="1"/>
  <c r="J58" i="1"/>
  <c r="J3" i="6" s="1"/>
  <c r="J86" i="1"/>
  <c r="J5" i="6" s="1"/>
  <c r="J127" i="1"/>
  <c r="J13" i="6" s="1"/>
  <c r="H3" i="6"/>
  <c r="G3" i="6"/>
  <c r="D127" i="1"/>
  <c r="J152" i="1" l="1"/>
  <c r="J15" i="6" s="1"/>
  <c r="J118" i="1"/>
  <c r="J12" i="6" s="1"/>
  <c r="J97" i="1"/>
  <c r="J6" i="6" s="1"/>
  <c r="F127" i="1"/>
  <c r="D17" i="5"/>
  <c r="G18" i="5"/>
  <c r="F140" i="1"/>
  <c r="C6" i="5"/>
  <c r="G14" i="5" s="1"/>
  <c r="C152" i="1"/>
  <c r="C140" i="1"/>
  <c r="C127" i="1"/>
  <c r="C118" i="1"/>
  <c r="C97" i="1"/>
  <c r="C86" i="1"/>
  <c r="H6" i="6"/>
  <c r="H4" i="6"/>
  <c r="H5" i="6"/>
  <c r="H7" i="6" s="1"/>
  <c r="D152" i="1"/>
  <c r="D17" i="6" s="1"/>
  <c r="D140" i="1"/>
  <c r="D118" i="1"/>
  <c r="D8" i="6"/>
  <c r="I3" i="6"/>
  <c r="H15" i="6"/>
  <c r="H14" i="6"/>
  <c r="H13" i="6"/>
  <c r="H12" i="6"/>
  <c r="G15" i="6"/>
  <c r="G14" i="6"/>
  <c r="G13" i="6"/>
  <c r="G6" i="6"/>
  <c r="G5" i="6"/>
  <c r="G4" i="6"/>
  <c r="G12" i="6"/>
  <c r="E140" i="1"/>
  <c r="J20" i="5"/>
  <c r="E5" i="5"/>
  <c r="E4" i="5"/>
  <c r="F14" i="6" l="1"/>
  <c r="D13" i="5"/>
  <c r="F13" i="6"/>
  <c r="D16" i="5"/>
  <c r="F12" i="6"/>
  <c r="D12" i="5"/>
  <c r="F6" i="6"/>
  <c r="F5" i="6"/>
  <c r="F7" i="6" s="1"/>
  <c r="F13" i="5"/>
  <c r="F4" i="6"/>
  <c r="H17" i="6"/>
  <c r="H8" i="6"/>
  <c r="G7" i="6"/>
  <c r="G8" i="6"/>
  <c r="F15" i="6"/>
  <c r="E6" i="5"/>
  <c r="G17" i="6"/>
  <c r="D9" i="6"/>
  <c r="D7" i="6"/>
  <c r="C9" i="6"/>
  <c r="G9" i="6"/>
  <c r="H9" i="6"/>
  <c r="E8" i="6"/>
  <c r="E9" i="6"/>
  <c r="E17" i="6"/>
  <c r="H18" i="6"/>
  <c r="H16" i="6"/>
  <c r="G18" i="6"/>
  <c r="G16" i="6"/>
  <c r="D18" i="6"/>
  <c r="D16" i="6"/>
  <c r="C18" i="6"/>
  <c r="E18" i="6"/>
  <c r="I12" i="6"/>
  <c r="I5" i="6"/>
  <c r="I7" i="6" s="1"/>
  <c r="I13" i="6"/>
  <c r="E20" i="5"/>
  <c r="I4" i="6"/>
  <c r="I6" i="6"/>
  <c r="I15" i="6"/>
  <c r="I14" i="6"/>
  <c r="J140" i="1"/>
  <c r="J14" i="6" s="1"/>
  <c r="F8" i="6" l="1"/>
  <c r="F16" i="5"/>
  <c r="F17" i="5"/>
  <c r="D18" i="5"/>
  <c r="F17" i="6"/>
  <c r="F9" i="6"/>
  <c r="J7" i="6"/>
  <c r="I8" i="6"/>
  <c r="J8" i="6" s="1"/>
  <c r="I17" i="6"/>
  <c r="J17" i="6" s="1"/>
  <c r="I9" i="6"/>
  <c r="J9" i="6" s="1"/>
  <c r="I18" i="6"/>
  <c r="J18" i="6" s="1"/>
  <c r="I16" i="6"/>
  <c r="J16" i="6" s="1"/>
  <c r="C14" i="5"/>
  <c r="C18" i="5"/>
  <c r="F18" i="5" l="1"/>
  <c r="H18" i="5" s="1"/>
  <c r="C20" i="5"/>
  <c r="F16" i="6"/>
  <c r="F18" i="6"/>
  <c r="F12" i="5"/>
  <c r="F14" i="5" s="1"/>
  <c r="H14" i="5" l="1"/>
  <c r="F20" i="5"/>
  <c r="D14" i="5"/>
  <c r="D20" i="5" s="1"/>
  <c r="K14" i="5" l="1"/>
  <c r="H20" i="5"/>
  <c r="K20" i="5" s="1"/>
</calcChain>
</file>

<file path=xl/sharedStrings.xml><?xml version="1.0" encoding="utf-8"?>
<sst xmlns="http://schemas.openxmlformats.org/spreadsheetml/2006/main" count="374" uniqueCount="318">
  <si>
    <t>Account</t>
  </si>
  <si>
    <t>Description</t>
  </si>
  <si>
    <t>A1010.1</t>
  </si>
  <si>
    <t>Town Board P.S.</t>
  </si>
  <si>
    <t>A1010.4</t>
  </si>
  <si>
    <t>Town Board C.E.</t>
  </si>
  <si>
    <t>A1110.1</t>
  </si>
  <si>
    <t>Town Justice P.S.</t>
  </si>
  <si>
    <t>A1110.11</t>
  </si>
  <si>
    <t>Court Clerk P.S.</t>
  </si>
  <si>
    <t>A1110.4</t>
  </si>
  <si>
    <t>Town Court C.E.</t>
  </si>
  <si>
    <t>A1220.1</t>
  </si>
  <si>
    <t>Supervisor P.S.</t>
  </si>
  <si>
    <t>A1220.11</t>
  </si>
  <si>
    <t>Book Keeper P.S.</t>
  </si>
  <si>
    <t>A1220.4</t>
  </si>
  <si>
    <t>Supervisor C.E.</t>
  </si>
  <si>
    <t>A1330.1</t>
  </si>
  <si>
    <t>Tax Collector P.S.</t>
  </si>
  <si>
    <t>A1330.4</t>
  </si>
  <si>
    <t>Tax Collector C.E.</t>
  </si>
  <si>
    <t>A1355.1</t>
  </si>
  <si>
    <t>Assessor P.S.</t>
  </si>
  <si>
    <t>A1355.11</t>
  </si>
  <si>
    <t>Board of Assessment Review P.S.</t>
  </si>
  <si>
    <t>A1355.4</t>
  </si>
  <si>
    <t>Assessor C.E.</t>
  </si>
  <si>
    <t>A1410.1</t>
  </si>
  <si>
    <t>Town Clerk P.S.</t>
  </si>
  <si>
    <t>A1410.11</t>
  </si>
  <si>
    <t>Deputy Town Clerk P.S.</t>
  </si>
  <si>
    <t>A1410.4</t>
  </si>
  <si>
    <t>Town Clerk C.E.</t>
  </si>
  <si>
    <t>A1420.4</t>
  </si>
  <si>
    <t>Attorney C.E.</t>
  </si>
  <si>
    <t>A1430.2</t>
  </si>
  <si>
    <t>Personal Equipment</t>
  </si>
  <si>
    <t>A1620.1</t>
  </si>
  <si>
    <t>Building P.S.</t>
  </si>
  <si>
    <t>A1620.2</t>
  </si>
  <si>
    <t>Building Equip. &amp; Cap. Out.</t>
  </si>
  <si>
    <t>A1620.4</t>
  </si>
  <si>
    <t>Building C.E.</t>
  </si>
  <si>
    <t>A1670.4</t>
  </si>
  <si>
    <t>Central Mailing/Printing C.E.</t>
  </si>
  <si>
    <t>A1910.4</t>
  </si>
  <si>
    <t>Unallocated Insurance</t>
  </si>
  <si>
    <t>A1920.4</t>
  </si>
  <si>
    <t>Municipal Association Dues</t>
  </si>
  <si>
    <t>A1950.4</t>
  </si>
  <si>
    <t>Taxes and Assessments</t>
  </si>
  <si>
    <t>A1990.4</t>
  </si>
  <si>
    <t>Contingency Account</t>
  </si>
  <si>
    <t>A3510.1</t>
  </si>
  <si>
    <t>Dog Control Officer P.S.</t>
  </si>
  <si>
    <t>A3510.11</t>
  </si>
  <si>
    <t>A3510.4</t>
  </si>
  <si>
    <t>Dog Control Officer C.E.</t>
  </si>
  <si>
    <t>A5010.1</t>
  </si>
  <si>
    <t>Highway Superintendent P.S.</t>
  </si>
  <si>
    <t>A5010.4</t>
  </si>
  <si>
    <t>Highway Superintendent C.E.</t>
  </si>
  <si>
    <t>A5132.1</t>
  </si>
  <si>
    <t>A5132.4</t>
  </si>
  <si>
    <t>Garage C.E.</t>
  </si>
  <si>
    <t>A5182.4</t>
  </si>
  <si>
    <t>Street Lighting C.E.</t>
  </si>
  <si>
    <t>A7510.2</t>
  </si>
  <si>
    <t>Historian Equipment</t>
  </si>
  <si>
    <t>A7510.4</t>
  </si>
  <si>
    <t>Historian C.E.</t>
  </si>
  <si>
    <t>A7989.4</t>
  </si>
  <si>
    <t>Culture &amp; Recreation</t>
  </si>
  <si>
    <t>A8160.4</t>
  </si>
  <si>
    <t>Garbage &amp; Refuse</t>
  </si>
  <si>
    <t>A8810.4</t>
  </si>
  <si>
    <t>Cemetery C.E.</t>
  </si>
  <si>
    <t>A9010.8</t>
  </si>
  <si>
    <t>State Retirement</t>
  </si>
  <si>
    <t>A9030.8</t>
  </si>
  <si>
    <t>Social Security</t>
  </si>
  <si>
    <t>A9040.8</t>
  </si>
  <si>
    <t>Workers Compensation</t>
  </si>
  <si>
    <t>A9060.8</t>
  </si>
  <si>
    <t>Medical Insurance</t>
  </si>
  <si>
    <t>Total General Fund (A) Appropriations</t>
  </si>
  <si>
    <t>B1990.4</t>
  </si>
  <si>
    <t>B3620.1</t>
  </si>
  <si>
    <t>Code Enforcement P.S.</t>
  </si>
  <si>
    <t>B3620.11</t>
  </si>
  <si>
    <t>Fire Marshall P.S.</t>
  </si>
  <si>
    <t>B3620.2</t>
  </si>
  <si>
    <t>Code Enforcement Equipment</t>
  </si>
  <si>
    <t>B3620.4</t>
  </si>
  <si>
    <t>Code Enforcement C.E.</t>
  </si>
  <si>
    <t>B7110.4</t>
  </si>
  <si>
    <t>Parks - Trout Ponds</t>
  </si>
  <si>
    <t>B7310.4</t>
  </si>
  <si>
    <t>N.V. Joint Youth Program</t>
  </si>
  <si>
    <t>B7410.4</t>
  </si>
  <si>
    <t>Tappan -Spaulding Library</t>
  </si>
  <si>
    <t>B9030.8</t>
  </si>
  <si>
    <t>Total General Fund (B) Appropriations</t>
  </si>
  <si>
    <t>DA5120.1</t>
  </si>
  <si>
    <t>Bridges P.S.</t>
  </si>
  <si>
    <t>DA5120.4</t>
  </si>
  <si>
    <t>Bridge C.E.</t>
  </si>
  <si>
    <t>DA5130.1</t>
  </si>
  <si>
    <t>Machinery P.S.</t>
  </si>
  <si>
    <t>DA5130.2</t>
  </si>
  <si>
    <t>Machinery Equipment</t>
  </si>
  <si>
    <t>DA5130.4</t>
  </si>
  <si>
    <t>Machinery C.E.</t>
  </si>
  <si>
    <t>DA5140.4</t>
  </si>
  <si>
    <t>Brush / Weeds C.E.</t>
  </si>
  <si>
    <t>DA5142.1</t>
  </si>
  <si>
    <t>Snow Removal P.S.</t>
  </si>
  <si>
    <t>DA5142.2</t>
  </si>
  <si>
    <t>Snow Removal Equipment</t>
  </si>
  <si>
    <t>DA5142.4</t>
  </si>
  <si>
    <t>Snow Removal C.E.</t>
  </si>
  <si>
    <t>DA9010.8</t>
  </si>
  <si>
    <t>DA9030.8</t>
  </si>
  <si>
    <t>DA9040.8</t>
  </si>
  <si>
    <t>DA9060.8</t>
  </si>
  <si>
    <t>DA9950.9</t>
  </si>
  <si>
    <t>Capital Reserve Equipment</t>
  </si>
  <si>
    <t>Total Highway Fund (DA) Appropriations</t>
  </si>
  <si>
    <t>DB5110.1</t>
  </si>
  <si>
    <t>Road Repair P.S.</t>
  </si>
  <si>
    <t>DB5110.4</t>
  </si>
  <si>
    <t>Road Repair C.E.</t>
  </si>
  <si>
    <t>DB5130.2</t>
  </si>
  <si>
    <t>DB9010.8</t>
  </si>
  <si>
    <t>DB9030.8</t>
  </si>
  <si>
    <t>DB9040.8</t>
  </si>
  <si>
    <t>DB9060.8</t>
  </si>
  <si>
    <t>DB9950.9</t>
  </si>
  <si>
    <t>Total Highway Fund (DB) Appropriations</t>
  </si>
  <si>
    <t>A1090</t>
  </si>
  <si>
    <t>Interest / Penalties Real Property Tax</t>
  </si>
  <si>
    <t>A1170</t>
  </si>
  <si>
    <t>Franchise Fee</t>
  </si>
  <si>
    <t>A1255</t>
  </si>
  <si>
    <t>Clerk Fees</t>
  </si>
  <si>
    <t>A2401</t>
  </si>
  <si>
    <t>Interest and Earnings</t>
  </si>
  <si>
    <t>A2544</t>
  </si>
  <si>
    <t>Dog License</t>
  </si>
  <si>
    <t>A2610</t>
  </si>
  <si>
    <t>Fines / Forfeited Bail</t>
  </si>
  <si>
    <t>A2680</t>
  </si>
  <si>
    <t>Insurance Recoveries</t>
  </si>
  <si>
    <t>A2701</t>
  </si>
  <si>
    <t>Refunds From Prior Years Expeditures</t>
  </si>
  <si>
    <t>A2770</t>
  </si>
  <si>
    <t>Unclassified Revenue</t>
  </si>
  <si>
    <t>A3001</t>
  </si>
  <si>
    <t>State Aid Per Capita</t>
  </si>
  <si>
    <t>A3005</t>
  </si>
  <si>
    <t>Mortgage Tax</t>
  </si>
  <si>
    <t>A3089</t>
  </si>
  <si>
    <t>From Other Governments</t>
  </si>
  <si>
    <t>Total General Fund (A) Revenues</t>
  </si>
  <si>
    <t>B1120</t>
  </si>
  <si>
    <t>Non-Property Tax From County</t>
  </si>
  <si>
    <t>B2300</t>
  </si>
  <si>
    <t>Services to Other Governments</t>
  </si>
  <si>
    <t>B2401</t>
  </si>
  <si>
    <t>Total General Fund (B) Revenues</t>
  </si>
  <si>
    <t>DA2401</t>
  </si>
  <si>
    <t>DA2680</t>
  </si>
  <si>
    <t>DA2770</t>
  </si>
  <si>
    <t>Total Highway Fund (DA) Revenues</t>
  </si>
  <si>
    <t>DB1120</t>
  </si>
  <si>
    <t>Sales Tax From County</t>
  </si>
  <si>
    <t>DB2401</t>
  </si>
  <si>
    <t>DB2650</t>
  </si>
  <si>
    <t>Sale of Scrap Metal and Excess Material</t>
  </si>
  <si>
    <t>DB3001</t>
  </si>
  <si>
    <t>DB3501</t>
  </si>
  <si>
    <t>Consolidated Highway Aid (CHIPS)</t>
  </si>
  <si>
    <t>DB3960</t>
  </si>
  <si>
    <t xml:space="preserve">FEMA </t>
  </si>
  <si>
    <t>Total Highway Fund (DB) Revenues</t>
  </si>
  <si>
    <t>DA2665</t>
  </si>
  <si>
    <t>Sales of Equipment</t>
  </si>
  <si>
    <t>DB2770</t>
  </si>
  <si>
    <t>B2545</t>
  </si>
  <si>
    <t>Building &amp; Alteration Permits</t>
  </si>
  <si>
    <t>Code A</t>
  </si>
  <si>
    <t>Code B</t>
  </si>
  <si>
    <t>Code DA</t>
  </si>
  <si>
    <t>Code DB</t>
  </si>
  <si>
    <t>General Townwide Appropriations</t>
  </si>
  <si>
    <t>General Town Outside Appropriations</t>
  </si>
  <si>
    <t>Highway Townwide Appropriations</t>
  </si>
  <si>
    <t>Highway Town Outside Appropriations</t>
  </si>
  <si>
    <t>Total Townwide Appropriations</t>
  </si>
  <si>
    <t>Total Town Outside Appropriations</t>
  </si>
  <si>
    <t>Total Appropriations</t>
  </si>
  <si>
    <t>General Townwide Revenues</t>
  </si>
  <si>
    <t>General Town Outside Revenues</t>
  </si>
  <si>
    <t>Highway Town Outside Revenues</t>
  </si>
  <si>
    <t>Highway Townwide Revenues</t>
  </si>
  <si>
    <t>Total Townwide Revenues</t>
  </si>
  <si>
    <t>Total Town Outside Revenues</t>
  </si>
  <si>
    <t>Total Revenues</t>
  </si>
  <si>
    <t>APPROPRIATION SUMMARY</t>
  </si>
  <si>
    <t>REVENUE SUMMARY</t>
  </si>
  <si>
    <t>BUDGET SUMMARY</t>
  </si>
  <si>
    <t>Village</t>
  </si>
  <si>
    <t>Total  (For Codes A &amp; DA)</t>
  </si>
  <si>
    <t>Town Outside (For Codes B and DB)</t>
  </si>
  <si>
    <t>Total Change</t>
  </si>
  <si>
    <t>General Townwide</t>
  </si>
  <si>
    <t>Highway Townwide</t>
  </si>
  <si>
    <t>Less Estimated Revenues</t>
  </si>
  <si>
    <t>Less Unexpended Balance</t>
  </si>
  <si>
    <t>Amount to be Raised by Taxes</t>
  </si>
  <si>
    <t>Taxable Assessed Value</t>
  </si>
  <si>
    <t>Townwide Totals</t>
  </si>
  <si>
    <t>Town Outside Totals</t>
  </si>
  <si>
    <t>Totals</t>
  </si>
  <si>
    <t>*** Assessment Data ***</t>
  </si>
  <si>
    <t>Fire District</t>
  </si>
  <si>
    <t>General Town Outside</t>
  </si>
  <si>
    <t>Highway Town Outside</t>
  </si>
  <si>
    <t xml:space="preserve"> </t>
  </si>
  <si>
    <t>A9901.1</t>
  </si>
  <si>
    <t>Transfers to Other Funds</t>
  </si>
  <si>
    <t>DA5031</t>
  </si>
  <si>
    <t>Interfund Transfer</t>
  </si>
  <si>
    <t>A4020.1</t>
  </si>
  <si>
    <t>Registrar P.S.</t>
  </si>
  <si>
    <t>A4020.4</t>
  </si>
  <si>
    <t>Registrar. C.E.</t>
  </si>
  <si>
    <t>A2705</t>
  </si>
  <si>
    <t>Gifts and Donations</t>
  </si>
  <si>
    <t>DA3960</t>
  </si>
  <si>
    <t>DB5112.4</t>
  </si>
  <si>
    <t>Permanent Improvements C.E. (CHIPS)</t>
  </si>
  <si>
    <t>Road Repair C.E. (FEMA)</t>
  </si>
  <si>
    <t>A1603</t>
  </si>
  <si>
    <t>Vital Statistics</t>
  </si>
  <si>
    <t>Sale of Real Property</t>
  </si>
  <si>
    <t>A2660</t>
  </si>
  <si>
    <t>A3060</t>
  </si>
  <si>
    <t>State Aid Records Management</t>
  </si>
  <si>
    <t>A4020.11</t>
  </si>
  <si>
    <t>Deputy Registrar P.S.</t>
  </si>
  <si>
    <t>A1460.4</t>
  </si>
  <si>
    <t>Records Management C.E.</t>
  </si>
  <si>
    <t>A9950.9</t>
  </si>
  <si>
    <t>Capital Reserve - Buildings</t>
  </si>
  <si>
    <t>Capital Reserve - Hwy Equipment</t>
  </si>
  <si>
    <t>Capital Reserve - Hwy Bridges</t>
  </si>
  <si>
    <t>DA2300</t>
  </si>
  <si>
    <t>Ambulance Service</t>
  </si>
  <si>
    <t>B1081</t>
  </si>
  <si>
    <t>Other Income In Lieu of Taxes</t>
  </si>
  <si>
    <t>Licenses (Mobile Home Park)</t>
  </si>
  <si>
    <t>B2555</t>
  </si>
  <si>
    <t>B3389</t>
  </si>
  <si>
    <t>Other Public Safety (Grant)</t>
  </si>
  <si>
    <t>A4540.4</t>
  </si>
  <si>
    <t>A1330.11</t>
  </si>
  <si>
    <t>Deputy Tax Collector P.S.</t>
  </si>
  <si>
    <t>A6989.4</t>
  </si>
  <si>
    <t>Economic Opportunity/Development C.E.</t>
  </si>
  <si>
    <t>Dog Enumerator P.S.</t>
  </si>
  <si>
    <t>DB2300</t>
  </si>
  <si>
    <t>A3960</t>
  </si>
  <si>
    <t>DA2701</t>
  </si>
  <si>
    <t>Refund of Prior Year Expenditures</t>
  </si>
  <si>
    <t>DB2701</t>
  </si>
  <si>
    <t>DA2650</t>
  </si>
  <si>
    <t>DB2680</t>
  </si>
  <si>
    <t>A8020.4</t>
  </si>
  <si>
    <t>Planning Board C.E.</t>
  </si>
  <si>
    <t>AR2401</t>
  </si>
  <si>
    <t>A9055.8</t>
  </si>
  <si>
    <t>Disability Insurance</t>
  </si>
  <si>
    <t>B2770</t>
  </si>
  <si>
    <t>DAR2401A</t>
  </si>
  <si>
    <t>DAR2401B</t>
  </si>
  <si>
    <t>A1480.1</t>
  </si>
  <si>
    <t>Public Information and Services P.S.</t>
  </si>
  <si>
    <t>A1480.4</t>
  </si>
  <si>
    <t>Public Information and Services C.E.</t>
  </si>
  <si>
    <t>A2300</t>
  </si>
  <si>
    <t>B8160.4</t>
  </si>
  <si>
    <t>Highway Equipment</t>
  </si>
  <si>
    <t>DA5130.2 R</t>
  </si>
  <si>
    <t>A1089</t>
  </si>
  <si>
    <t>Omitted Taxes</t>
  </si>
  <si>
    <t>DA1089</t>
  </si>
  <si>
    <t>Garage P.S. (2013 - $1?/HR)</t>
  </si>
  <si>
    <t>Interest and Earnings (Reserve Acct)</t>
  </si>
  <si>
    <t>2018 Tax Rate per Thousand</t>
  </si>
  <si>
    <t>2018 Actual</t>
  </si>
  <si>
    <t>2019 Budget</t>
  </si>
  <si>
    <t>Actual as of 8/31/19</t>
  </si>
  <si>
    <t>2020 Tenative BUDGET</t>
  </si>
  <si>
    <t>2020  Preliminary Budget</t>
  </si>
  <si>
    <t>2020 Adopted Budget</t>
  </si>
  <si>
    <t>Change from 2019</t>
  </si>
  <si>
    <t>% Change from 2019</t>
  </si>
  <si>
    <t>2020 Approp.</t>
  </si>
  <si>
    <t>2020 Tax Rate per Thousand</t>
  </si>
  <si>
    <t>2019 Tax Rate per Thousand</t>
  </si>
  <si>
    <t>Actual as of8/31/2019</t>
  </si>
  <si>
    <t>2020 Tentative Budget</t>
  </si>
  <si>
    <t>2020 Preliminary Budget</t>
  </si>
  <si>
    <t>DB9700</t>
  </si>
  <si>
    <t>Term Bond</t>
  </si>
  <si>
    <t>Adopted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</si>
</sst>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_(&quot;$&quot;* #,##0.00000_);_(&quot;$&quot;* \(#,##0.00000\);_(&quot;$&quot;* &quot;-&quot;??_);_(@_)"/>
  </numFmts>
  <fonts count="9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name val="MS Sans Serif"/>
      <family val="2"/>
    </font>
    <font>
      <b/>
      <i/>
      <sz val="9"/>
      <name val="Arial"/>
      <family val="2"/>
    </font>
    <font>
      <i/>
      <sz val="10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Border="1"/>
    <xf numFmtId="40" fontId="0" fillId="0" borderId="0" xfId="0" applyNumberFormat="1"/>
    <xf numFmtId="0" fontId="0" fillId="0" borderId="3" xfId="0" applyBorder="1"/>
    <xf numFmtId="0" fontId="7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0" fontId="0" fillId="0" borderId="0" xfId="0" quotePrefix="1" applyNumberFormat="1"/>
    <xf numFmtId="44" fontId="0" fillId="0" borderId="3" xfId="1" applyFont="1" applyBorder="1"/>
    <xf numFmtId="40" fontId="0" fillId="0" borderId="0" xfId="0" applyNumberFormat="1" applyProtection="1"/>
    <xf numFmtId="40" fontId="0" fillId="0" borderId="0" xfId="0" applyNumberFormat="1" applyBorder="1" applyProtection="1"/>
    <xf numFmtId="44" fontId="0" fillId="0" borderId="3" xfId="1" applyFont="1" applyBorder="1" applyProtection="1"/>
    <xf numFmtId="0" fontId="6" fillId="0" borderId="3" xfId="0" applyFont="1" applyBorder="1"/>
    <xf numFmtId="0" fontId="7" fillId="0" borderId="3" xfId="0" applyFont="1" applyBorder="1"/>
    <xf numFmtId="10" fontId="0" fillId="0" borderId="0" xfId="2" applyNumberFormat="1" applyFont="1" applyBorder="1"/>
    <xf numFmtId="0" fontId="6" fillId="0" borderId="0" xfId="0" applyFont="1"/>
    <xf numFmtId="10" fontId="0" fillId="0" borderId="3" xfId="2" applyNumberFormat="1" applyFont="1" applyBorder="1"/>
    <xf numFmtId="0" fontId="6" fillId="0" borderId="0" xfId="0" applyFont="1" applyBorder="1"/>
    <xf numFmtId="44" fontId="0" fillId="0" borderId="0" xfId="1" applyFont="1" applyBorder="1"/>
    <xf numFmtId="44" fontId="0" fillId="0" borderId="0" xfId="1" applyFont="1" applyBorder="1" applyProtection="1"/>
    <xf numFmtId="164" fontId="0" fillId="0" borderId="0" xfId="1" applyNumberFormat="1" applyFont="1" applyBorder="1" applyProtection="1"/>
    <xf numFmtId="165" fontId="0" fillId="0" borderId="0" xfId="1" applyNumberFormat="1" applyFont="1" applyBorder="1" applyProtection="1"/>
    <xf numFmtId="44" fontId="0" fillId="0" borderId="3" xfId="1" applyNumberFormat="1" applyFont="1" applyBorder="1" applyProtection="1"/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0" fillId="0" borderId="1" xfId="1" applyFont="1" applyBorder="1"/>
    <xf numFmtId="0" fontId="0" fillId="0" borderId="7" xfId="0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40" fontId="0" fillId="0" borderId="7" xfId="0" applyNumberFormat="1" applyFill="1" applyBorder="1" applyAlignment="1">
      <alignment vertical="center"/>
    </xf>
    <xf numFmtId="40" fontId="0" fillId="0" borderId="7" xfId="0" applyNumberFormat="1" applyBorder="1" applyAlignment="1">
      <alignment vertical="center"/>
    </xf>
    <xf numFmtId="10" fontId="0" fillId="0" borderId="7" xfId="2" applyNumberFormat="1" applyFont="1" applyBorder="1" applyAlignment="1">
      <alignment vertical="center"/>
    </xf>
    <xf numFmtId="0" fontId="0" fillId="0" borderId="7" xfId="0" quotePrefix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0" fontId="0" fillId="0" borderId="4" xfId="0" applyNumberForma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40" fontId="0" fillId="0" borderId="10" xfId="0" applyNumberFormat="1" applyFill="1" applyBorder="1" applyAlignment="1">
      <alignment vertical="center"/>
    </xf>
    <xf numFmtId="40" fontId="0" fillId="0" borderId="10" xfId="0" applyNumberFormat="1" applyBorder="1" applyAlignment="1">
      <alignment vertical="center"/>
    </xf>
    <xf numFmtId="40" fontId="0" fillId="0" borderId="9" xfId="0" applyNumberFormat="1" applyBorder="1" applyAlignment="1">
      <alignment vertical="center"/>
    </xf>
    <xf numFmtId="10" fontId="0" fillId="0" borderId="9" xfId="2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0" fontId="0" fillId="0" borderId="11" xfId="0" applyNumberFormat="1" applyFill="1" applyBorder="1" applyAlignment="1">
      <alignment vertical="center"/>
    </xf>
    <xf numFmtId="40" fontId="0" fillId="0" borderId="11" xfId="0" applyNumberFormat="1" applyBorder="1" applyAlignment="1">
      <alignment vertical="center"/>
    </xf>
    <xf numFmtId="0" fontId="0" fillId="0" borderId="5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quotePrefix="1" applyFill="1" applyBorder="1" applyAlignment="1">
      <alignment horizontal="left" vertical="center"/>
    </xf>
    <xf numFmtId="40" fontId="0" fillId="0" borderId="6" xfId="0" applyNumberFormat="1" applyBorder="1" applyAlignment="1">
      <alignment vertical="center"/>
    </xf>
    <xf numFmtId="40" fontId="0" fillId="0" borderId="8" xfId="0" applyNumberFormat="1" applyFill="1" applyBorder="1" applyAlignment="1">
      <alignment vertical="center"/>
    </xf>
    <xf numFmtId="40" fontId="0" fillId="0" borderId="12" xfId="0" applyNumberFormat="1" applyFill="1" applyBorder="1" applyAlignment="1">
      <alignment vertical="center"/>
    </xf>
    <xf numFmtId="40" fontId="0" fillId="0" borderId="9" xfId="0" applyNumberFormat="1" applyFill="1" applyBorder="1" applyAlignment="1">
      <alignment vertical="center"/>
    </xf>
    <xf numFmtId="0" fontId="0" fillId="0" borderId="7" xfId="0" applyFill="1" applyBorder="1" applyAlignment="1">
      <alignment horizontal="left"/>
    </xf>
    <xf numFmtId="0" fontId="2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40" fontId="0" fillId="0" borderId="0" xfId="0" applyNumberFormat="1" applyAlignment="1">
      <alignment vertical="center"/>
    </xf>
    <xf numFmtId="10" fontId="0" fillId="0" borderId="0" xfId="2" applyNumberFormat="1" applyFont="1" applyAlignment="1">
      <alignment vertical="center"/>
    </xf>
    <xf numFmtId="0" fontId="0" fillId="0" borderId="1" xfId="0" applyBorder="1" applyAlignment="1">
      <alignment vertical="center"/>
    </xf>
    <xf numFmtId="40" fontId="0" fillId="0" borderId="1" xfId="0" applyNumberFormat="1" applyBorder="1" applyAlignment="1">
      <alignment vertical="center"/>
    </xf>
    <xf numFmtId="10" fontId="0" fillId="0" borderId="1" xfId="2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0" fontId="0" fillId="0" borderId="0" xfId="0" applyNumberFormat="1" applyBorder="1" applyAlignment="1">
      <alignment vertical="center"/>
    </xf>
    <xf numFmtId="10" fontId="0" fillId="0" borderId="0" xfId="2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40" fontId="0" fillId="0" borderId="2" xfId="0" applyNumberFormat="1" applyBorder="1" applyAlignment="1">
      <alignment vertical="center"/>
    </xf>
    <xf numFmtId="10" fontId="0" fillId="0" borderId="2" xfId="2" applyNumberFormat="1" applyFont="1" applyBorder="1" applyAlignment="1">
      <alignment vertical="center"/>
    </xf>
    <xf numFmtId="10" fontId="0" fillId="0" borderId="0" xfId="2" applyNumberFormat="1" applyFont="1" applyAlignment="1" applyProtection="1">
      <alignment vertical="center"/>
    </xf>
    <xf numFmtId="40" fontId="0" fillId="0" borderId="13" xfId="0" applyNumberFormat="1" applyBorder="1" applyAlignment="1">
      <alignment vertical="center"/>
    </xf>
    <xf numFmtId="10" fontId="0" fillId="0" borderId="13" xfId="2" applyNumberFormat="1" applyFont="1" applyBorder="1" applyAlignment="1">
      <alignment vertical="center"/>
    </xf>
    <xf numFmtId="10" fontId="0" fillId="0" borderId="6" xfId="2" applyNumberFormat="1" applyFont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40" fontId="0" fillId="0" borderId="14" xfId="0" applyNumberForma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40" fontId="0" fillId="0" borderId="15" xfId="0" applyNumberFormat="1" applyFill="1" applyBorder="1" applyAlignment="1">
      <alignment vertical="center"/>
    </xf>
    <xf numFmtId="40" fontId="2" fillId="0" borderId="15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40" fontId="0" fillId="0" borderId="6" xfId="0" applyNumberFormat="1" applyFill="1" applyBorder="1" applyAlignment="1">
      <alignment vertical="center"/>
    </xf>
    <xf numFmtId="0" fontId="1" fillId="0" borderId="5" xfId="0" applyFont="1" applyBorder="1" applyAlignment="1" applyProtection="1">
      <alignment horizontal="center" vertical="center" wrapText="1"/>
    </xf>
    <xf numFmtId="0" fontId="0" fillId="0" borderId="0" xfId="0" applyFill="1"/>
    <xf numFmtId="44" fontId="0" fillId="0" borderId="0" xfId="0" applyNumberFormat="1" applyFill="1"/>
    <xf numFmtId="0" fontId="0" fillId="0" borderId="13" xfId="0" applyFill="1" applyBorder="1" applyAlignment="1">
      <alignment horizontal="left" vertical="center"/>
    </xf>
    <xf numFmtId="40" fontId="0" fillId="0" borderId="13" xfId="0" applyNumberFormat="1" applyFill="1" applyBorder="1" applyAlignment="1">
      <alignment vertical="center"/>
    </xf>
    <xf numFmtId="44" fontId="0" fillId="0" borderId="3" xfId="0" applyNumberFormat="1" applyFill="1" applyBorder="1"/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0" fontId="0" fillId="0" borderId="0" xfId="0" quotePrefix="1" applyNumberFormat="1" applyFill="1"/>
    <xf numFmtId="40" fontId="0" fillId="0" borderId="0" xfId="0" applyNumberFormat="1" applyFill="1" applyAlignment="1">
      <alignment vertical="center"/>
    </xf>
    <xf numFmtId="40" fontId="0" fillId="0" borderId="0" xfId="0" applyNumberFormat="1" applyFill="1"/>
    <xf numFmtId="44" fontId="0" fillId="0" borderId="3" xfId="1" applyFont="1" applyFill="1" applyBorder="1"/>
    <xf numFmtId="44" fontId="0" fillId="0" borderId="0" xfId="1" applyFont="1" applyFill="1" applyBorder="1"/>
    <xf numFmtId="40" fontId="0" fillId="0" borderId="0" xfId="0" applyNumberFormat="1" applyFill="1" applyBorder="1"/>
    <xf numFmtId="40" fontId="2" fillId="0" borderId="7" xfId="0" applyNumberFormat="1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center" vertical="center" wrapText="1"/>
    </xf>
    <xf numFmtId="40" fontId="2" fillId="0" borderId="15" xfId="0" applyNumberFormat="1" applyFont="1" applyBorder="1" applyAlignment="1">
      <alignment vertical="center"/>
    </xf>
    <xf numFmtId="40" fontId="0" fillId="0" borderId="4" xfId="0" applyNumberFormat="1" applyBorder="1" applyAlignment="1">
      <alignment vertical="center"/>
    </xf>
    <xf numFmtId="40" fontId="0" fillId="0" borderId="14" xfId="0" applyNumberFormat="1" applyBorder="1" applyAlignment="1">
      <alignment vertical="center"/>
    </xf>
    <xf numFmtId="40" fontId="2" fillId="0" borderId="7" xfId="0" applyNumberFormat="1" applyFont="1" applyBorder="1" applyAlignment="1">
      <alignment vertical="center"/>
    </xf>
    <xf numFmtId="40" fontId="0" fillId="0" borderId="15" xfId="0" applyNumberFormat="1" applyBorder="1" applyAlignment="1">
      <alignment vertical="center"/>
    </xf>
    <xf numFmtId="40" fontId="0" fillId="0" borderId="8" xfId="0" applyNumberFormat="1" applyBorder="1" applyAlignment="1">
      <alignment vertical="center"/>
    </xf>
    <xf numFmtId="40" fontId="2" fillId="2" borderId="5" xfId="0" applyNumberFormat="1" applyFont="1" applyFill="1" applyBorder="1"/>
    <xf numFmtId="40" fontId="2" fillId="0" borderId="5" xfId="0" applyNumberFormat="1" applyFont="1" applyBorder="1"/>
    <xf numFmtId="40" fontId="2" fillId="2" borderId="6" xfId="0" applyNumberFormat="1" applyFont="1" applyFill="1" applyBorder="1"/>
    <xf numFmtId="40" fontId="2" fillId="0" borderId="6" xfId="0" applyNumberFormat="1" applyFont="1" applyBorder="1"/>
    <xf numFmtId="40" fontId="0" fillId="0" borderId="16" xfId="0" applyNumberFormat="1" applyFill="1" applyBorder="1" applyAlignment="1">
      <alignment vertical="center"/>
    </xf>
    <xf numFmtId="40" fontId="0" fillId="0" borderId="17" xfId="0" applyNumberFormat="1" applyFill="1" applyBorder="1" applyAlignment="1">
      <alignment vertical="center"/>
    </xf>
    <xf numFmtId="40" fontId="0" fillId="0" borderId="0" xfId="0" applyNumberFormat="1" applyFill="1" applyBorder="1" applyAlignment="1">
      <alignment vertical="center"/>
    </xf>
    <xf numFmtId="40" fontId="2" fillId="0" borderId="4" xfId="0" applyNumberFormat="1" applyFont="1" applyFill="1" applyBorder="1" applyAlignment="1">
      <alignment vertical="center"/>
    </xf>
    <xf numFmtId="40" fontId="2" fillId="0" borderId="4" xfId="0" applyNumberFormat="1" applyFont="1" applyBorder="1" applyAlignment="1">
      <alignment vertical="center"/>
    </xf>
    <xf numFmtId="40" fontId="0" fillId="0" borderId="5" xfId="0" applyNumberFormat="1" applyBorder="1" applyAlignment="1">
      <alignment vertical="center"/>
    </xf>
    <xf numFmtId="10" fontId="0" fillId="0" borderId="5" xfId="2" applyNumberFormat="1" applyFont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40" fontId="0" fillId="0" borderId="5" xfId="0" applyNumberFormat="1" applyBorder="1"/>
    <xf numFmtId="40" fontId="0" fillId="0" borderId="6" xfId="0" applyNumberFormat="1" applyBorder="1"/>
    <xf numFmtId="40" fontId="0" fillId="0" borderId="19" xfId="0" applyNumberFormat="1" applyFill="1" applyBorder="1" applyAlignment="1">
      <alignment vertical="center"/>
    </xf>
    <xf numFmtId="40" fontId="0" fillId="0" borderId="18" xfId="0" applyNumberFormat="1" applyBorder="1"/>
    <xf numFmtId="40" fontId="2" fillId="2" borderId="9" xfId="0" applyNumberFormat="1" applyFont="1" applyFill="1" applyBorder="1"/>
    <xf numFmtId="40" fontId="0" fillId="0" borderId="18" xfId="0" applyNumberFormat="1" applyBorder="1" applyAlignment="1">
      <alignment vertical="center"/>
    </xf>
    <xf numFmtId="10" fontId="0" fillId="0" borderId="18" xfId="2" applyNumberFormat="1" applyFont="1" applyBorder="1" applyAlignment="1">
      <alignment vertical="center"/>
    </xf>
    <xf numFmtId="40" fontId="0" fillId="0" borderId="20" xfId="0" applyNumberFormat="1" applyBorder="1" applyAlignment="1">
      <alignment vertical="center"/>
    </xf>
    <xf numFmtId="40" fontId="0" fillId="0" borderId="20" xfId="0" applyNumberFormat="1" applyFill="1" applyBorder="1" applyAlignment="1">
      <alignment vertical="center"/>
    </xf>
    <xf numFmtId="10" fontId="0" fillId="0" borderId="20" xfId="2" applyNumberFormat="1" applyFont="1" applyBorder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40" fontId="0" fillId="0" borderId="18" xfId="0" applyNumberFormat="1" applyFill="1" applyBorder="1" applyAlignment="1">
      <alignment vertical="center"/>
    </xf>
    <xf numFmtId="0" fontId="0" fillId="0" borderId="20" xfId="0" applyFill="1" applyBorder="1" applyAlignment="1">
      <alignment horizontal="left" vertical="center"/>
    </xf>
    <xf numFmtId="40" fontId="2" fillId="0" borderId="4" xfId="0" applyNumberFormat="1" applyFont="1" applyBorder="1"/>
    <xf numFmtId="40" fontId="2" fillId="0" borderId="21" xfId="0" applyNumberFormat="1" applyFont="1" applyBorder="1"/>
    <xf numFmtId="40" fontId="0" fillId="0" borderId="19" xfId="0" applyNumberFormat="1" applyBorder="1" applyAlignment="1">
      <alignment vertical="center"/>
    </xf>
    <xf numFmtId="40" fontId="0" fillId="0" borderId="17" xfId="0" applyNumberFormat="1" applyBorder="1" applyAlignment="1">
      <alignment vertical="center"/>
    </xf>
    <xf numFmtId="40" fontId="0" fillId="0" borderId="5" xfId="0" applyNumberFormat="1" applyFill="1" applyBorder="1" applyAlignment="1">
      <alignment vertical="center"/>
    </xf>
    <xf numFmtId="40" fontId="0" fillId="0" borderId="5" xfId="0" applyNumberForma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okkeeper/Desktop/Bookkeeper/Bookkeeper%202019/2019%20working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udget Summary"/>
      <sheetName val="Account Sheets"/>
    </sheetNames>
    <sheetDataSet>
      <sheetData sheetId="0"/>
      <sheetData sheetId="1"/>
      <sheetData sheetId="2">
        <row r="58">
          <cell r="D58">
            <v>479376</v>
          </cell>
        </row>
        <row r="69">
          <cell r="D69">
            <v>43226</v>
          </cell>
        </row>
        <row r="86">
          <cell r="D86">
            <v>421400</v>
          </cell>
        </row>
        <row r="97">
          <cell r="D97">
            <v>595000</v>
          </cell>
        </row>
        <row r="118">
          <cell r="D118">
            <v>85450</v>
          </cell>
        </row>
        <row r="127">
          <cell r="D127">
            <v>6400</v>
          </cell>
        </row>
        <row r="140">
          <cell r="D140">
            <v>1500</v>
          </cell>
        </row>
        <row r="152">
          <cell r="D152">
            <v>480080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25"/>
  <sheetViews>
    <sheetView view="pageLayout" zoomScaleNormal="75" workbookViewId="0">
      <selection activeCell="D23" sqref="D23"/>
    </sheetView>
  </sheetViews>
  <sheetFormatPr defaultRowHeight="12.75" x14ac:dyDescent="0.2"/>
  <cols>
    <col min="1" max="1" width="11.7109375" bestFit="1" customWidth="1"/>
    <col min="2" max="2" width="21.140625" customWidth="1"/>
    <col min="3" max="3" width="16.42578125" customWidth="1"/>
    <col min="4" max="4" width="20.28515625" customWidth="1"/>
    <col min="5" max="5" width="16.85546875" customWidth="1"/>
    <col min="6" max="6" width="15.140625" customWidth="1"/>
    <col min="7" max="7" width="16.42578125" style="4" customWidth="1"/>
    <col min="8" max="10" width="14.7109375" style="4" customWidth="1"/>
    <col min="11" max="11" width="14.7109375" customWidth="1"/>
  </cols>
  <sheetData>
    <row r="1" spans="1:11" x14ac:dyDescent="0.2">
      <c r="B1" s="8" t="s">
        <v>211</v>
      </c>
    </row>
    <row r="3" spans="1:11" x14ac:dyDescent="0.2">
      <c r="B3" s="8" t="s">
        <v>225</v>
      </c>
      <c r="C3" s="9">
        <v>2020</v>
      </c>
      <c r="D3" s="9">
        <v>2019</v>
      </c>
      <c r="E3" s="9" t="s">
        <v>215</v>
      </c>
    </row>
    <row r="4" spans="1:11" x14ac:dyDescent="0.2">
      <c r="B4" t="s">
        <v>212</v>
      </c>
      <c r="C4" s="91">
        <v>23997705</v>
      </c>
      <c r="D4" s="91">
        <v>24445916</v>
      </c>
      <c r="E4" s="91">
        <f>SUM(C4-D4)</f>
        <v>-448211</v>
      </c>
    </row>
    <row r="5" spans="1:11" x14ac:dyDescent="0.2">
      <c r="B5" t="s">
        <v>214</v>
      </c>
      <c r="C5" s="91">
        <v>90852547</v>
      </c>
      <c r="D5" s="91">
        <v>90420804</v>
      </c>
      <c r="E5" s="91">
        <f>SUM(C5-D5)</f>
        <v>431743</v>
      </c>
    </row>
    <row r="6" spans="1:11" ht="13.5" thickBot="1" x14ac:dyDescent="0.25">
      <c r="B6" s="7" t="s">
        <v>213</v>
      </c>
      <c r="C6" s="94">
        <f>SUM(C4:C5)</f>
        <v>114850252</v>
      </c>
      <c r="D6" s="94">
        <f>SUM(D4:D5)</f>
        <v>114866720</v>
      </c>
      <c r="E6" s="94">
        <f>SUM(C6-D6)</f>
        <v>-16468</v>
      </c>
    </row>
    <row r="7" spans="1:11" ht="13.5" thickTop="1" x14ac:dyDescent="0.2">
      <c r="C7" s="90"/>
      <c r="D7" s="90"/>
      <c r="E7" s="90"/>
    </row>
    <row r="8" spans="1:11" x14ac:dyDescent="0.2">
      <c r="C8" s="90"/>
      <c r="D8" s="90"/>
      <c r="E8" s="90" t="s">
        <v>229</v>
      </c>
    </row>
    <row r="9" spans="1:11" x14ac:dyDescent="0.2">
      <c r="C9" s="90"/>
      <c r="D9" s="90"/>
      <c r="E9" s="90"/>
    </row>
    <row r="10" spans="1:11" x14ac:dyDescent="0.2">
      <c r="C10" s="90"/>
      <c r="D10" s="90"/>
      <c r="E10" s="90"/>
    </row>
    <row r="11" spans="1:11" s="5" customFormat="1" ht="38.25" x14ac:dyDescent="0.2">
      <c r="A11" s="1" t="s">
        <v>0</v>
      </c>
      <c r="B11" s="1" t="s">
        <v>1</v>
      </c>
      <c r="C11" s="95" t="s">
        <v>309</v>
      </c>
      <c r="D11" s="95" t="s">
        <v>218</v>
      </c>
      <c r="E11" s="96" t="s">
        <v>219</v>
      </c>
      <c r="F11" s="2" t="s">
        <v>220</v>
      </c>
      <c r="G11" s="3" t="s">
        <v>221</v>
      </c>
      <c r="H11" s="3" t="s">
        <v>310</v>
      </c>
      <c r="I11" s="3" t="s">
        <v>311</v>
      </c>
      <c r="J11" s="3" t="s">
        <v>300</v>
      </c>
      <c r="K11" s="3" t="s">
        <v>308</v>
      </c>
    </row>
    <row r="12" spans="1:11" x14ac:dyDescent="0.2">
      <c r="A12" t="s">
        <v>191</v>
      </c>
      <c r="B12" t="s">
        <v>216</v>
      </c>
      <c r="C12" s="97">
        <f>'Account Sheets'!$G$58</f>
        <v>465397</v>
      </c>
      <c r="D12" s="98">
        <f>'Account Sheets'!$F$118</f>
        <v>86500</v>
      </c>
      <c r="E12" s="99">
        <v>50000</v>
      </c>
      <c r="F12" s="11">
        <f>SUM(C12-D12-E12)</f>
        <v>328897</v>
      </c>
      <c r="G12" s="13">
        <f>C6</f>
        <v>114850252</v>
      </c>
      <c r="H12" s="13"/>
      <c r="I12" s="13"/>
      <c r="J12" s="13"/>
    </row>
    <row r="13" spans="1:11" x14ac:dyDescent="0.2">
      <c r="A13" t="s">
        <v>193</v>
      </c>
      <c r="B13" t="s">
        <v>217</v>
      </c>
      <c r="C13" s="97">
        <f>'Account Sheets'!$G$86</f>
        <v>423500</v>
      </c>
      <c r="D13" s="98">
        <f>'Account Sheets'!$F$140</f>
        <v>2000</v>
      </c>
      <c r="E13" s="99">
        <v>80000</v>
      </c>
      <c r="F13" s="11">
        <f>SUM(C13-D13-E13)</f>
        <v>341500</v>
      </c>
      <c r="G13" s="13">
        <f>C6</f>
        <v>114850252</v>
      </c>
      <c r="H13" s="13"/>
      <c r="I13" s="13"/>
      <c r="J13" s="13"/>
    </row>
    <row r="14" spans="1:11" s="5" customFormat="1" ht="13.5" thickBot="1" x14ac:dyDescent="0.25">
      <c r="A14" s="7"/>
      <c r="B14" s="16" t="s">
        <v>222</v>
      </c>
      <c r="C14" s="100">
        <f>SUM(C12:C13)</f>
        <v>888897</v>
      </c>
      <c r="D14" s="100">
        <f>SUM(D12:D13)</f>
        <v>88500</v>
      </c>
      <c r="E14" s="100">
        <f>SUM(E12:E13)</f>
        <v>130000</v>
      </c>
      <c r="F14" s="12">
        <f>SUM(F12:F13)</f>
        <v>670397</v>
      </c>
      <c r="G14" s="15">
        <f>SUM(C6)</f>
        <v>114850252</v>
      </c>
      <c r="H14" s="26">
        <f>SUM(F14/G14)*1000</f>
        <v>5.8371400003545491</v>
      </c>
      <c r="I14" s="26">
        <v>5.7</v>
      </c>
      <c r="J14" s="15">
        <v>5.22</v>
      </c>
      <c r="K14" s="20">
        <f>SUM(H14-I14)/I14</f>
        <v>2.4059649185008573E-2</v>
      </c>
    </row>
    <row r="15" spans="1:11" s="5" customFormat="1" ht="13.5" thickTop="1" x14ac:dyDescent="0.2">
      <c r="B15" s="21"/>
      <c r="C15" s="101"/>
      <c r="D15" s="101"/>
      <c r="E15" s="101"/>
      <c r="F15" s="22"/>
      <c r="G15" s="23"/>
      <c r="H15" s="24"/>
      <c r="I15" s="24"/>
      <c r="J15" s="23"/>
      <c r="K15" s="18"/>
    </row>
    <row r="16" spans="1:11" s="5" customFormat="1" x14ac:dyDescent="0.2">
      <c r="A16" s="5" t="s">
        <v>192</v>
      </c>
      <c r="B16" s="5" t="s">
        <v>227</v>
      </c>
      <c r="C16" s="97">
        <f>'Account Sheets'!$G$69</f>
        <v>40200</v>
      </c>
      <c r="D16" s="98">
        <f>'Account Sheets'!$F$127</f>
        <v>6800</v>
      </c>
      <c r="E16" s="102">
        <v>33400</v>
      </c>
      <c r="F16" s="11">
        <f>SUM(C16-D16-E16)</f>
        <v>0</v>
      </c>
      <c r="G16" s="14">
        <f>C5</f>
        <v>90852547</v>
      </c>
      <c r="H16" s="14" t="s">
        <v>229</v>
      </c>
      <c r="I16" s="14"/>
      <c r="J16" s="14"/>
    </row>
    <row r="17" spans="1:11" s="5" customFormat="1" x14ac:dyDescent="0.2">
      <c r="A17" s="5" t="s">
        <v>194</v>
      </c>
      <c r="B17" s="5" t="s">
        <v>228</v>
      </c>
      <c r="C17" s="97">
        <f>'Account Sheets'!$G$97</f>
        <v>603230</v>
      </c>
      <c r="D17" s="98">
        <f>'Account Sheets'!$F$152</f>
        <v>495000</v>
      </c>
      <c r="E17" s="102">
        <v>95000</v>
      </c>
      <c r="F17" s="11">
        <f>SUM(C17-D17-E17)</f>
        <v>13230</v>
      </c>
      <c r="G17" s="14">
        <f>C5</f>
        <v>90852547</v>
      </c>
      <c r="H17" s="14"/>
      <c r="I17" s="14"/>
      <c r="J17" s="14"/>
    </row>
    <row r="18" spans="1:11" s="5" customFormat="1" ht="13.5" thickBot="1" x14ac:dyDescent="0.25">
      <c r="A18" s="7"/>
      <c r="B18" s="16" t="s">
        <v>223</v>
      </c>
      <c r="C18" s="12">
        <f>SUM(C16:C17)</f>
        <v>643430</v>
      </c>
      <c r="D18" s="12">
        <f>SUM(D16:D17)</f>
        <v>501800</v>
      </c>
      <c r="E18" s="12">
        <f>SUM(E16:E17)</f>
        <v>128400</v>
      </c>
      <c r="F18" s="12">
        <f>SUM(F16:F17)</f>
        <v>13230</v>
      </c>
      <c r="G18" s="12">
        <f>SUM(C5)</f>
        <v>90852547</v>
      </c>
      <c r="H18" s="26">
        <f>SUM(F18/G18)*1000</f>
        <v>0.14562057352118044</v>
      </c>
      <c r="I18" s="26">
        <v>0.09</v>
      </c>
      <c r="J18" s="12">
        <v>0.17</v>
      </c>
      <c r="K18" s="20">
        <f>SUM(H18-I18)/I18</f>
        <v>0.6180063724575604</v>
      </c>
    </row>
    <row r="19" spans="1:11" ht="19.5" customHeight="1" thickTop="1" x14ac:dyDescent="0.2">
      <c r="C19" s="6"/>
      <c r="D19" s="6"/>
      <c r="E19" s="6"/>
      <c r="F19" s="6"/>
      <c r="G19" s="6"/>
      <c r="H19" s="25"/>
      <c r="I19" s="25"/>
      <c r="J19" s="6" t="s">
        <v>229</v>
      </c>
    </row>
    <row r="20" spans="1:11" ht="13.5" thickBot="1" x14ac:dyDescent="0.25">
      <c r="A20" s="7"/>
      <c r="B20" s="17" t="s">
        <v>224</v>
      </c>
      <c r="C20" s="12">
        <f>SUM(C14+C18)</f>
        <v>1532327</v>
      </c>
      <c r="D20" s="12">
        <f>SUM(D14+D18)</f>
        <v>590300</v>
      </c>
      <c r="E20" s="12">
        <f>SUM(E14+E18)</f>
        <v>258400</v>
      </c>
      <c r="F20" s="12">
        <f>SUM(F14+F18)</f>
        <v>683627</v>
      </c>
      <c r="G20" s="12"/>
      <c r="H20" s="12">
        <f>SUM(H14:H18)</f>
        <v>5.9827605738757299</v>
      </c>
      <c r="I20" s="12">
        <f>SUM(I14:I18)</f>
        <v>5.79</v>
      </c>
      <c r="J20" s="12">
        <f>SUM(J14:J18)</f>
        <v>5.39</v>
      </c>
      <c r="K20" s="20">
        <f>SUM(H20-I20)/I20</f>
        <v>3.3291981671110513E-2</v>
      </c>
    </row>
    <row r="21" spans="1:11" ht="13.5" thickTop="1" x14ac:dyDescent="0.2">
      <c r="C21" s="6"/>
      <c r="D21" s="6"/>
      <c r="E21" s="6"/>
      <c r="F21" s="6"/>
      <c r="G21" s="6"/>
      <c r="H21" s="6"/>
      <c r="I21" s="6"/>
      <c r="J21" s="6"/>
    </row>
    <row r="22" spans="1:11" x14ac:dyDescent="0.2">
      <c r="I22" s="4" t="s">
        <v>229</v>
      </c>
    </row>
    <row r="23" spans="1:11" x14ac:dyDescent="0.2">
      <c r="B23" s="19" t="s">
        <v>226</v>
      </c>
      <c r="C23" s="32">
        <v>354572.25</v>
      </c>
      <c r="D23" s="60" t="s">
        <v>317</v>
      </c>
    </row>
    <row r="25" spans="1:11" x14ac:dyDescent="0.2">
      <c r="B25" s="60" t="s">
        <v>229</v>
      </c>
    </row>
  </sheetData>
  <phoneticPr fontId="0" type="noConversion"/>
  <printOptions horizontalCentered="1"/>
  <pageMargins left="0.55000000000000004" right="0.5" top="1" bottom="1" header="0.5" footer="0.5"/>
  <pageSetup paperSize="5" scale="90" fitToHeight="8" orientation="landscape" horizontalDpi="4294967293" verticalDpi="4294967293" r:id="rId1"/>
  <headerFooter alignWithMargins="0">
    <oddHeader xml:space="preserve">&amp;LPrinted &amp;D&amp;C&amp;"Arial,Bold"&amp;14Town of Newark Valley 2020 Budget&amp;RPage &amp;P of &amp;N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view="pageLayout" zoomScaleNormal="100" workbookViewId="0">
      <selection activeCell="I6" sqref="I6"/>
    </sheetView>
  </sheetViews>
  <sheetFormatPr defaultRowHeight="12.75" x14ac:dyDescent="0.2"/>
  <cols>
    <col min="1" max="1" width="12.7109375" customWidth="1"/>
    <col min="2" max="2" width="38.42578125" customWidth="1"/>
    <col min="3" max="10" width="13.85546875" customWidth="1"/>
  </cols>
  <sheetData>
    <row r="1" spans="1:10" ht="40.5" customHeight="1" x14ac:dyDescent="0.2">
      <c r="A1" s="1" t="s">
        <v>0</v>
      </c>
      <c r="B1" s="1" t="s">
        <v>1</v>
      </c>
      <c r="C1" s="2" t="s">
        <v>301</v>
      </c>
      <c r="D1" s="10" t="s">
        <v>302</v>
      </c>
      <c r="E1" s="2" t="s">
        <v>312</v>
      </c>
      <c r="F1" s="2" t="s">
        <v>313</v>
      </c>
      <c r="G1" s="3" t="s">
        <v>314</v>
      </c>
      <c r="H1" s="3" t="s">
        <v>306</v>
      </c>
      <c r="I1" s="3" t="s">
        <v>307</v>
      </c>
      <c r="J1" s="3" t="s">
        <v>308</v>
      </c>
    </row>
    <row r="2" spans="1:10" ht="16.5" customHeight="1" x14ac:dyDescent="0.2">
      <c r="A2" s="61"/>
      <c r="B2" s="62" t="s">
        <v>209</v>
      </c>
      <c r="C2" s="61"/>
      <c r="D2" s="61"/>
      <c r="E2" s="61"/>
      <c r="F2" s="61"/>
      <c r="G2" s="63"/>
      <c r="H2" s="63"/>
      <c r="I2" s="63"/>
      <c r="J2" s="63"/>
    </row>
    <row r="3" spans="1:10" ht="16.5" customHeight="1" x14ac:dyDescent="0.2">
      <c r="A3" s="61" t="s">
        <v>191</v>
      </c>
      <c r="B3" s="61" t="s">
        <v>195</v>
      </c>
      <c r="C3" s="64">
        <v>471426</v>
      </c>
      <c r="D3" s="64">
        <f>'[1]Account Sheets'!D58</f>
        <v>479376</v>
      </c>
      <c r="E3" s="139">
        <v>277814.39999999997</v>
      </c>
      <c r="F3" s="64">
        <f>'Account Sheets'!F58</f>
        <v>465397</v>
      </c>
      <c r="G3" s="64">
        <f>'Account Sheets'!G58</f>
        <v>465397</v>
      </c>
      <c r="H3" s="64">
        <f>'Account Sheets'!H58</f>
        <v>468347</v>
      </c>
      <c r="I3" s="64">
        <f>'Account Sheets'!I58</f>
        <v>-15031</v>
      </c>
      <c r="J3" s="65">
        <f>'Account Sheets'!J58</f>
        <v>-3.6714999999999995</v>
      </c>
    </row>
    <row r="4" spans="1:10" ht="16.5" customHeight="1" x14ac:dyDescent="0.2">
      <c r="A4" s="61" t="s">
        <v>192</v>
      </c>
      <c r="B4" s="61" t="s">
        <v>196</v>
      </c>
      <c r="C4" s="64">
        <v>42822</v>
      </c>
      <c r="D4" s="64">
        <f>'[1]Account Sheets'!D69</f>
        <v>43226</v>
      </c>
      <c r="E4" s="139">
        <v>29845.43</v>
      </c>
      <c r="F4" s="64">
        <f>'Account Sheets'!F69</f>
        <v>40200</v>
      </c>
      <c r="G4" s="64">
        <f>'Account Sheets'!G69</f>
        <v>40200</v>
      </c>
      <c r="H4" s="64">
        <f>'Account Sheets'!H69</f>
        <v>40200</v>
      </c>
      <c r="I4" s="64">
        <f>'Account Sheets'!I69</f>
        <v>-3440</v>
      </c>
      <c r="J4" s="65">
        <f>'Account Sheets'!J69</f>
        <v>-0.51140000000000008</v>
      </c>
    </row>
    <row r="5" spans="1:10" ht="16.5" customHeight="1" x14ac:dyDescent="0.2">
      <c r="A5" s="61" t="s">
        <v>193</v>
      </c>
      <c r="B5" s="61" t="s">
        <v>197</v>
      </c>
      <c r="C5" s="64">
        <v>405400</v>
      </c>
      <c r="D5" s="64">
        <f>'[1]Account Sheets'!D86</f>
        <v>421400</v>
      </c>
      <c r="E5" s="139">
        <v>273886.99</v>
      </c>
      <c r="F5" s="64">
        <f>'Account Sheets'!F86</f>
        <v>423500</v>
      </c>
      <c r="G5" s="64">
        <f>'Account Sheets'!G86</f>
        <v>423500</v>
      </c>
      <c r="H5" s="64">
        <f>'Account Sheets'!H86</f>
        <v>423500</v>
      </c>
      <c r="I5" s="64">
        <f>'Account Sheets'!I86</f>
        <v>1546</v>
      </c>
      <c r="J5" s="65">
        <f>'Account Sheets'!J86</f>
        <v>-0.13329999999999995</v>
      </c>
    </row>
    <row r="6" spans="1:10" ht="16.5" customHeight="1" x14ac:dyDescent="0.2">
      <c r="A6" s="66" t="s">
        <v>194</v>
      </c>
      <c r="B6" s="66" t="s">
        <v>198</v>
      </c>
      <c r="C6" s="67">
        <v>595000</v>
      </c>
      <c r="D6" s="67">
        <f>'[1]Account Sheets'!D97</f>
        <v>595000</v>
      </c>
      <c r="E6" s="140">
        <v>537871.27</v>
      </c>
      <c r="F6" s="67">
        <f>'Account Sheets'!F97</f>
        <v>638230</v>
      </c>
      <c r="G6" s="67">
        <f>'Account Sheets'!G97</f>
        <v>603230</v>
      </c>
      <c r="H6" s="67">
        <f>'Account Sheets'!H97</f>
        <v>603230</v>
      </c>
      <c r="I6" s="67">
        <f>'Account Sheets'!I97</f>
        <v>11580</v>
      </c>
      <c r="J6" s="68">
        <f>'Account Sheets'!J97</f>
        <v>-8.0999999999999961E-3</v>
      </c>
    </row>
    <row r="7" spans="1:10" ht="16.5" customHeight="1" x14ac:dyDescent="0.2">
      <c r="A7" s="69"/>
      <c r="B7" s="69" t="s">
        <v>199</v>
      </c>
      <c r="C7" s="70">
        <v>873462</v>
      </c>
      <c r="D7" s="70">
        <f t="shared" ref="D7:I8" si="0">SUM(D3+D5)</f>
        <v>900776</v>
      </c>
      <c r="E7" s="141">
        <f>SUM(E3:E6)</f>
        <v>1119418.0899999999</v>
      </c>
      <c r="F7" s="70">
        <f t="shared" si="0"/>
        <v>888897</v>
      </c>
      <c r="G7" s="70">
        <f t="shared" si="0"/>
        <v>888897</v>
      </c>
      <c r="H7" s="70">
        <f t="shared" si="0"/>
        <v>891847</v>
      </c>
      <c r="I7" s="70">
        <f t="shared" si="0"/>
        <v>-13485</v>
      </c>
      <c r="J7" s="71">
        <f>SUM(I7/D7)</f>
        <v>-1.4970425499791291E-2</v>
      </c>
    </row>
    <row r="8" spans="1:10" ht="16.5" customHeight="1" thickBot="1" x14ac:dyDescent="0.25">
      <c r="A8" s="72"/>
      <c r="B8" s="72" t="s">
        <v>200</v>
      </c>
      <c r="C8" s="73">
        <v>636650</v>
      </c>
      <c r="D8" s="73">
        <f t="shared" si="0"/>
        <v>638226</v>
      </c>
      <c r="E8" s="142">
        <f t="shared" si="0"/>
        <v>567716.70000000007</v>
      </c>
      <c r="F8" s="73">
        <f t="shared" si="0"/>
        <v>678430</v>
      </c>
      <c r="G8" s="73">
        <f t="shared" si="0"/>
        <v>643430</v>
      </c>
      <c r="H8" s="73">
        <f t="shared" si="0"/>
        <v>643430</v>
      </c>
      <c r="I8" s="73">
        <f t="shared" si="0"/>
        <v>8140</v>
      </c>
      <c r="J8" s="74">
        <f>SUM(I8/D8)</f>
        <v>1.2754102778639542E-2</v>
      </c>
    </row>
    <row r="9" spans="1:10" ht="16.5" customHeight="1" thickTop="1" x14ac:dyDescent="0.2">
      <c r="A9" s="61"/>
      <c r="B9" s="61" t="s">
        <v>201</v>
      </c>
      <c r="C9" s="64">
        <f t="shared" ref="C9:I9" si="1">SUM(C3:C6)</f>
        <v>1514648</v>
      </c>
      <c r="D9" s="64">
        <f t="shared" si="1"/>
        <v>1539002</v>
      </c>
      <c r="E9" s="64">
        <f t="shared" si="1"/>
        <v>1119418.0899999999</v>
      </c>
      <c r="F9" s="64">
        <f t="shared" si="1"/>
        <v>1567327</v>
      </c>
      <c r="G9" s="64">
        <f t="shared" si="1"/>
        <v>1532327</v>
      </c>
      <c r="H9" s="64">
        <f t="shared" si="1"/>
        <v>1535277</v>
      </c>
      <c r="I9" s="64">
        <f t="shared" si="1"/>
        <v>-5345</v>
      </c>
      <c r="J9" s="71">
        <f>SUM(I9/D9)</f>
        <v>-3.4730299245874924E-3</v>
      </c>
    </row>
    <row r="10" spans="1:10" ht="16.5" customHeight="1" x14ac:dyDescent="0.2">
      <c r="A10" s="61"/>
      <c r="B10" s="61"/>
      <c r="C10" s="64"/>
      <c r="D10" s="61"/>
      <c r="E10" s="61"/>
      <c r="F10" s="61"/>
      <c r="G10" s="63"/>
      <c r="H10" s="63"/>
      <c r="I10" s="63"/>
      <c r="J10" s="75"/>
    </row>
    <row r="11" spans="1:10" ht="16.5" customHeight="1" x14ac:dyDescent="0.2">
      <c r="A11" s="61"/>
      <c r="B11" s="62" t="s">
        <v>210</v>
      </c>
      <c r="C11" s="61"/>
      <c r="D11" s="61"/>
      <c r="E11" s="61"/>
      <c r="F11" s="61"/>
      <c r="G11" s="63"/>
      <c r="H11" s="63"/>
      <c r="I11" s="63"/>
      <c r="J11" s="75"/>
    </row>
    <row r="12" spans="1:10" ht="16.5" customHeight="1" x14ac:dyDescent="0.2">
      <c r="A12" s="61" t="s">
        <v>191</v>
      </c>
      <c r="B12" s="61" t="s">
        <v>202</v>
      </c>
      <c r="C12" s="64">
        <v>87350</v>
      </c>
      <c r="D12" s="64">
        <f>'[1]Account Sheets'!D118</f>
        <v>85450</v>
      </c>
      <c r="E12" s="139">
        <v>332794.97000000003</v>
      </c>
      <c r="F12" s="64">
        <f>'Account Sheets'!F118</f>
        <v>86500</v>
      </c>
      <c r="G12" s="64">
        <f>'Account Sheets'!G118</f>
        <v>86500</v>
      </c>
      <c r="H12" s="64">
        <f>'Account Sheets'!H118</f>
        <v>89500</v>
      </c>
      <c r="I12" s="64">
        <f>'Account Sheets'!I118</f>
        <v>1600</v>
      </c>
      <c r="J12" s="65">
        <f>'Account Sheets'!J118</f>
        <v>4.2172000000000001</v>
      </c>
    </row>
    <row r="13" spans="1:10" ht="16.5" customHeight="1" x14ac:dyDescent="0.2">
      <c r="A13" s="61" t="s">
        <v>192</v>
      </c>
      <c r="B13" s="61" t="s">
        <v>203</v>
      </c>
      <c r="C13" s="64">
        <v>6900</v>
      </c>
      <c r="D13" s="64">
        <f>'[1]Account Sheets'!D127</f>
        <v>6400</v>
      </c>
      <c r="E13" s="139">
        <v>8260.3700000000008</v>
      </c>
      <c r="F13" s="64">
        <f>'Account Sheets'!F127</f>
        <v>6800</v>
      </c>
      <c r="G13" s="64">
        <f>'Account Sheets'!G127</f>
        <v>6800</v>
      </c>
      <c r="H13" s="64">
        <f>'Account Sheets'!H127</f>
        <v>6800</v>
      </c>
      <c r="I13" s="64">
        <f>'Account Sheets'!I127</f>
        <v>-100</v>
      </c>
      <c r="J13" s="65">
        <f>'Account Sheets'!J127</f>
        <v>-4.1700000000000001E-2</v>
      </c>
    </row>
    <row r="14" spans="1:10" ht="16.5" customHeight="1" x14ac:dyDescent="0.2">
      <c r="A14" s="61" t="s">
        <v>193</v>
      </c>
      <c r="B14" s="61" t="s">
        <v>205</v>
      </c>
      <c r="C14" s="64">
        <v>2600</v>
      </c>
      <c r="D14" s="64">
        <f>'[1]Account Sheets'!D140</f>
        <v>1500</v>
      </c>
      <c r="E14" s="139">
        <v>389931.67000000004</v>
      </c>
      <c r="F14" s="64">
        <f>'Account Sheets'!F140</f>
        <v>2000</v>
      </c>
      <c r="G14" s="64">
        <f>'Account Sheets'!G140</f>
        <v>2000</v>
      </c>
      <c r="H14" s="64">
        <f>'Account Sheets'!H140</f>
        <v>2000</v>
      </c>
      <c r="I14" s="64">
        <f>'Account Sheets'!I140</f>
        <v>500</v>
      </c>
      <c r="J14" s="65">
        <f>'Account Sheets'!J140</f>
        <v>0</v>
      </c>
    </row>
    <row r="15" spans="1:10" ht="16.5" customHeight="1" x14ac:dyDescent="0.2">
      <c r="A15" s="66" t="s">
        <v>194</v>
      </c>
      <c r="B15" s="66" t="s">
        <v>204</v>
      </c>
      <c r="C15" s="67">
        <v>460100</v>
      </c>
      <c r="D15" s="67">
        <f>'[1]Account Sheets'!D152</f>
        <v>480080</v>
      </c>
      <c r="E15" s="140">
        <v>268640.60000000003</v>
      </c>
      <c r="F15" s="67">
        <f>'Account Sheets'!F152</f>
        <v>495000</v>
      </c>
      <c r="G15" s="67">
        <f>'Account Sheets'!G152</f>
        <v>495000</v>
      </c>
      <c r="H15" s="67">
        <f>'Account Sheets'!H152</f>
        <v>495000</v>
      </c>
      <c r="I15" s="67">
        <f>'Account Sheets'!I152</f>
        <v>10000</v>
      </c>
      <c r="J15" s="68">
        <f>'Account Sheets'!J152</f>
        <v>3.4500000000000003E-2</v>
      </c>
    </row>
    <row r="16" spans="1:10" ht="16.5" customHeight="1" x14ac:dyDescent="0.2">
      <c r="A16" s="69"/>
      <c r="B16" s="69" t="s">
        <v>206</v>
      </c>
      <c r="C16" s="70">
        <v>88450</v>
      </c>
      <c r="D16" s="70">
        <f t="shared" ref="D16:I17" si="2">SUM(D12+D14)</f>
        <v>86950</v>
      </c>
      <c r="E16" s="141">
        <f>SUM(E12:E15)</f>
        <v>999627.6100000001</v>
      </c>
      <c r="F16" s="70">
        <f t="shared" si="2"/>
        <v>88500</v>
      </c>
      <c r="G16" s="70">
        <f t="shared" si="2"/>
        <v>88500</v>
      </c>
      <c r="H16" s="70">
        <f t="shared" si="2"/>
        <v>91500</v>
      </c>
      <c r="I16" s="70">
        <f t="shared" si="2"/>
        <v>2100</v>
      </c>
      <c r="J16" s="71">
        <f>SUM(I16/D16)</f>
        <v>2.4151811385853938E-2</v>
      </c>
    </row>
    <row r="17" spans="1:10" ht="16.5" customHeight="1" thickBot="1" x14ac:dyDescent="0.25">
      <c r="A17" s="72"/>
      <c r="B17" s="72" t="s">
        <v>207</v>
      </c>
      <c r="C17" s="73">
        <v>469850</v>
      </c>
      <c r="D17" s="73">
        <f t="shared" si="2"/>
        <v>486480</v>
      </c>
      <c r="E17" s="142">
        <f t="shared" si="2"/>
        <v>276900.97000000003</v>
      </c>
      <c r="F17" s="73">
        <f t="shared" si="2"/>
        <v>501800</v>
      </c>
      <c r="G17" s="73">
        <f t="shared" si="2"/>
        <v>501800</v>
      </c>
      <c r="H17" s="73">
        <f t="shared" si="2"/>
        <v>501800</v>
      </c>
      <c r="I17" s="73">
        <f t="shared" si="2"/>
        <v>9900</v>
      </c>
      <c r="J17" s="74">
        <f>SUM(I17/D17)</f>
        <v>2.0350271336951161E-2</v>
      </c>
    </row>
    <row r="18" spans="1:10" ht="16.5" customHeight="1" thickTop="1" x14ac:dyDescent="0.2">
      <c r="A18" s="61"/>
      <c r="B18" s="61" t="s">
        <v>208</v>
      </c>
      <c r="C18" s="64">
        <f>SUM(C12:C15)</f>
        <v>556950</v>
      </c>
      <c r="D18" s="64">
        <f t="shared" ref="D18:I18" si="3">SUM(D12:D15)</f>
        <v>573430</v>
      </c>
      <c r="E18" s="64">
        <f t="shared" si="3"/>
        <v>999627.6100000001</v>
      </c>
      <c r="F18" s="64">
        <f t="shared" si="3"/>
        <v>590300</v>
      </c>
      <c r="G18" s="64">
        <f t="shared" si="3"/>
        <v>590300</v>
      </c>
      <c r="H18" s="64">
        <f t="shared" si="3"/>
        <v>593300</v>
      </c>
      <c r="I18" s="64">
        <f t="shared" si="3"/>
        <v>12000</v>
      </c>
      <c r="J18" s="71">
        <f>SUM(I18/D18)</f>
        <v>2.0926704218474791E-2</v>
      </c>
    </row>
  </sheetData>
  <sheetProtection selectLockedCells="1" selectUnlockedCells="1"/>
  <pageMargins left="0.7" right="0.7" top="0.75" bottom="0.75" header="0.43" footer="0.3"/>
  <pageSetup paperSize="5" orientation="landscape" r:id="rId1"/>
  <headerFooter>
    <oddHeader>&amp;LPrinted &amp;D&amp;C&amp;"Arial,Bold"&amp;14Town of Newark Valley 2020 Budget&amp;RPage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K153"/>
  <sheetViews>
    <sheetView tabSelected="1" view="pageLayout" zoomScaleNormal="75" workbookViewId="0">
      <selection activeCell="H141" sqref="H141:H151"/>
    </sheetView>
  </sheetViews>
  <sheetFormatPr defaultRowHeight="12.75" x14ac:dyDescent="0.2"/>
  <cols>
    <col min="1" max="1" width="11.85546875" customWidth="1"/>
    <col min="2" max="2" width="40.7109375" customWidth="1"/>
    <col min="3" max="6" width="13.7109375" customWidth="1"/>
    <col min="7" max="9" width="13.7109375" style="4" customWidth="1"/>
    <col min="10" max="10" width="10.85546875" style="4" customWidth="1"/>
  </cols>
  <sheetData>
    <row r="1" spans="1:10" ht="38.25" x14ac:dyDescent="0.2">
      <c r="A1" s="29" t="s">
        <v>0</v>
      </c>
      <c r="B1" s="27" t="s">
        <v>1</v>
      </c>
      <c r="C1" s="30" t="s">
        <v>301</v>
      </c>
      <c r="D1" s="31" t="s">
        <v>302</v>
      </c>
      <c r="E1" s="30" t="s">
        <v>303</v>
      </c>
      <c r="F1" s="30" t="s">
        <v>304</v>
      </c>
      <c r="G1" s="104" t="s">
        <v>305</v>
      </c>
      <c r="H1" s="104" t="s">
        <v>306</v>
      </c>
      <c r="I1" s="28" t="s">
        <v>307</v>
      </c>
      <c r="J1" s="89" t="s">
        <v>308</v>
      </c>
    </row>
    <row r="2" spans="1:10" ht="15" customHeight="1" x14ac:dyDescent="0.2">
      <c r="A2" s="138" t="s">
        <v>52</v>
      </c>
      <c r="B2" s="138" t="s">
        <v>53</v>
      </c>
      <c r="C2" s="127">
        <v>0</v>
      </c>
      <c r="D2" s="131">
        <v>8000</v>
      </c>
      <c r="E2" s="132">
        <v>0</v>
      </c>
      <c r="F2" s="132">
        <v>6000</v>
      </c>
      <c r="G2" s="132">
        <v>6000</v>
      </c>
      <c r="H2" s="132">
        <v>8500</v>
      </c>
      <c r="I2" s="131">
        <f>SUM(F2-D2)</f>
        <v>-2000</v>
      </c>
      <c r="J2" s="133">
        <f>ROUND(I2/D2,4)</f>
        <v>-0.25</v>
      </c>
    </row>
    <row r="3" spans="1:10" ht="15" customHeight="1" x14ac:dyDescent="0.2">
      <c r="A3" s="33" t="s">
        <v>2</v>
      </c>
      <c r="B3" s="34" t="s">
        <v>3</v>
      </c>
      <c r="C3" s="124">
        <v>16260</v>
      </c>
      <c r="D3" s="36">
        <v>16586</v>
      </c>
      <c r="E3" s="35">
        <v>8293</v>
      </c>
      <c r="F3" s="35">
        <v>16586</v>
      </c>
      <c r="G3" s="35">
        <v>16586</v>
      </c>
      <c r="H3" s="35">
        <v>16586</v>
      </c>
      <c r="I3" s="36">
        <f t="shared" ref="I3:I57" si="0">SUM(F3-D3)</f>
        <v>0</v>
      </c>
      <c r="J3" s="37">
        <f t="shared" ref="J3:J55" si="1">ROUND(I3/D3,4)</f>
        <v>0</v>
      </c>
    </row>
    <row r="4" spans="1:10" ht="15" customHeight="1" x14ac:dyDescent="0.2">
      <c r="A4" s="33" t="s">
        <v>4</v>
      </c>
      <c r="B4" s="34" t="s">
        <v>5</v>
      </c>
      <c r="C4" s="124">
        <v>30</v>
      </c>
      <c r="D4" s="36">
        <v>600</v>
      </c>
      <c r="E4" s="35">
        <v>0</v>
      </c>
      <c r="F4" s="35">
        <v>600</v>
      </c>
      <c r="G4" s="35">
        <v>600</v>
      </c>
      <c r="H4" s="35">
        <v>600</v>
      </c>
      <c r="I4" s="36">
        <f t="shared" si="0"/>
        <v>0</v>
      </c>
      <c r="J4" s="37">
        <f t="shared" si="1"/>
        <v>0</v>
      </c>
    </row>
    <row r="5" spans="1:10" ht="15" customHeight="1" x14ac:dyDescent="0.2">
      <c r="A5" s="33" t="s">
        <v>6</v>
      </c>
      <c r="B5" s="34" t="s">
        <v>7</v>
      </c>
      <c r="C5" s="124">
        <v>17038</v>
      </c>
      <c r="D5" s="36">
        <v>17380</v>
      </c>
      <c r="E5" s="35">
        <v>11057.37</v>
      </c>
      <c r="F5" s="35">
        <v>17380</v>
      </c>
      <c r="G5" s="35">
        <v>14650</v>
      </c>
      <c r="H5" s="35">
        <v>14650</v>
      </c>
      <c r="I5" s="36">
        <f t="shared" si="0"/>
        <v>0</v>
      </c>
      <c r="J5" s="37">
        <f t="shared" si="1"/>
        <v>0</v>
      </c>
    </row>
    <row r="6" spans="1:10" ht="15" customHeight="1" x14ac:dyDescent="0.2">
      <c r="A6" s="38" t="s">
        <v>8</v>
      </c>
      <c r="B6" s="34" t="s">
        <v>9</v>
      </c>
      <c r="C6" s="125">
        <v>8765</v>
      </c>
      <c r="D6" s="36">
        <v>8940</v>
      </c>
      <c r="E6" s="35">
        <v>5960</v>
      </c>
      <c r="F6" s="35">
        <v>8940</v>
      </c>
      <c r="G6" s="35">
        <v>11670</v>
      </c>
      <c r="H6" s="35">
        <v>11670</v>
      </c>
      <c r="I6" s="36">
        <f t="shared" si="0"/>
        <v>0</v>
      </c>
      <c r="J6" s="37">
        <f t="shared" si="1"/>
        <v>0</v>
      </c>
    </row>
    <row r="7" spans="1:10" ht="15" customHeight="1" x14ac:dyDescent="0.2">
      <c r="A7" s="33" t="s">
        <v>10</v>
      </c>
      <c r="B7" s="34" t="s">
        <v>11</v>
      </c>
      <c r="C7" s="124">
        <v>2650.7500000000005</v>
      </c>
      <c r="D7" s="36">
        <v>3000</v>
      </c>
      <c r="E7" s="35">
        <v>1057.1100000000001</v>
      </c>
      <c r="F7" s="35">
        <v>3000</v>
      </c>
      <c r="G7" s="35">
        <v>3000</v>
      </c>
      <c r="H7" s="35">
        <v>3000</v>
      </c>
      <c r="I7" s="36">
        <f t="shared" si="0"/>
        <v>0</v>
      </c>
      <c r="J7" s="37">
        <f t="shared" si="1"/>
        <v>0</v>
      </c>
    </row>
    <row r="8" spans="1:10" ht="15" customHeight="1" x14ac:dyDescent="0.2">
      <c r="A8" s="33" t="s">
        <v>12</v>
      </c>
      <c r="B8" s="34" t="s">
        <v>13</v>
      </c>
      <c r="C8" s="124">
        <v>14619.999999999998</v>
      </c>
      <c r="D8" s="36">
        <v>14912</v>
      </c>
      <c r="E8" s="35">
        <v>9940.99</v>
      </c>
      <c r="F8" s="35">
        <v>14912</v>
      </c>
      <c r="G8" s="35">
        <v>14912</v>
      </c>
      <c r="H8" s="35">
        <v>14912</v>
      </c>
      <c r="I8" s="36">
        <f t="shared" si="0"/>
        <v>0</v>
      </c>
      <c r="J8" s="37">
        <f t="shared" si="1"/>
        <v>0</v>
      </c>
    </row>
    <row r="9" spans="1:10" ht="15" customHeight="1" x14ac:dyDescent="0.2">
      <c r="A9" s="33" t="s">
        <v>14</v>
      </c>
      <c r="B9" s="34" t="s">
        <v>15</v>
      </c>
      <c r="C9" s="124">
        <v>11064.259999999998</v>
      </c>
      <c r="D9" s="36">
        <v>10692</v>
      </c>
      <c r="E9" s="35">
        <v>7185.93</v>
      </c>
      <c r="F9" s="35">
        <v>10692</v>
      </c>
      <c r="G9" s="35">
        <v>10692</v>
      </c>
      <c r="H9" s="35">
        <v>10692</v>
      </c>
      <c r="I9" s="36">
        <f t="shared" si="0"/>
        <v>0</v>
      </c>
      <c r="J9" s="37">
        <f t="shared" si="1"/>
        <v>0</v>
      </c>
    </row>
    <row r="10" spans="1:10" ht="15" customHeight="1" x14ac:dyDescent="0.2">
      <c r="A10" s="33" t="s">
        <v>16</v>
      </c>
      <c r="B10" s="34" t="s">
        <v>17</v>
      </c>
      <c r="C10" s="124">
        <v>1077.02</v>
      </c>
      <c r="D10" s="36">
        <v>1500</v>
      </c>
      <c r="E10" s="35">
        <v>1861.28</v>
      </c>
      <c r="F10" s="35">
        <v>2000</v>
      </c>
      <c r="G10" s="35">
        <v>2000</v>
      </c>
      <c r="H10" s="35">
        <v>2000</v>
      </c>
      <c r="I10" s="36">
        <f t="shared" si="0"/>
        <v>500</v>
      </c>
      <c r="J10" s="37">
        <f t="shared" si="1"/>
        <v>0.33329999999999999</v>
      </c>
    </row>
    <row r="11" spans="1:10" ht="15" customHeight="1" x14ac:dyDescent="0.2">
      <c r="A11" s="33" t="s">
        <v>18</v>
      </c>
      <c r="B11" s="34" t="s">
        <v>19</v>
      </c>
      <c r="C11" s="125">
        <v>4122</v>
      </c>
      <c r="D11" s="36">
        <v>4000</v>
      </c>
      <c r="E11" s="35">
        <v>3696</v>
      </c>
      <c r="F11" s="35">
        <v>4100</v>
      </c>
      <c r="G11" s="35">
        <v>4100</v>
      </c>
      <c r="H11" s="35">
        <v>4100</v>
      </c>
      <c r="I11" s="36">
        <f t="shared" si="0"/>
        <v>100</v>
      </c>
      <c r="J11" s="37">
        <f t="shared" si="1"/>
        <v>2.5000000000000001E-2</v>
      </c>
    </row>
    <row r="12" spans="1:10" ht="15" customHeight="1" x14ac:dyDescent="0.2">
      <c r="A12" s="33" t="s">
        <v>267</v>
      </c>
      <c r="B12" s="33" t="s">
        <v>268</v>
      </c>
      <c r="C12" s="124">
        <v>300</v>
      </c>
      <c r="D12" s="36">
        <v>1000</v>
      </c>
      <c r="E12" s="35">
        <v>0</v>
      </c>
      <c r="F12" s="35">
        <v>0</v>
      </c>
      <c r="G12" s="35">
        <v>0</v>
      </c>
      <c r="H12" s="35">
        <v>0</v>
      </c>
      <c r="I12" s="36">
        <f t="shared" si="0"/>
        <v>-1000</v>
      </c>
      <c r="J12" s="37">
        <f t="shared" si="1"/>
        <v>-1</v>
      </c>
    </row>
    <row r="13" spans="1:10" ht="15" customHeight="1" x14ac:dyDescent="0.2">
      <c r="A13" s="33" t="s">
        <v>20</v>
      </c>
      <c r="B13" s="34" t="s">
        <v>21</v>
      </c>
      <c r="C13" s="124">
        <v>2638.89</v>
      </c>
      <c r="D13" s="36">
        <v>2500</v>
      </c>
      <c r="E13" s="35">
        <v>0</v>
      </c>
      <c r="F13" s="35">
        <v>2500</v>
      </c>
      <c r="G13" s="35">
        <v>2500</v>
      </c>
      <c r="H13" s="35">
        <v>2500</v>
      </c>
      <c r="I13" s="36">
        <f t="shared" si="0"/>
        <v>0</v>
      </c>
      <c r="J13" s="37">
        <f t="shared" si="1"/>
        <v>0</v>
      </c>
    </row>
    <row r="14" spans="1:10" ht="15" customHeight="1" x14ac:dyDescent="0.2">
      <c r="A14" s="33" t="s">
        <v>22</v>
      </c>
      <c r="B14" s="34" t="s">
        <v>23</v>
      </c>
      <c r="C14" s="124">
        <v>16812</v>
      </c>
      <c r="D14" s="36">
        <v>17148</v>
      </c>
      <c r="E14" s="35">
        <v>11432</v>
      </c>
      <c r="F14" s="35">
        <v>17146</v>
      </c>
      <c r="G14" s="35">
        <v>17146</v>
      </c>
      <c r="H14" s="35">
        <v>17146</v>
      </c>
      <c r="I14" s="36">
        <f t="shared" si="0"/>
        <v>-2</v>
      </c>
      <c r="J14" s="37">
        <f t="shared" si="1"/>
        <v>-1E-4</v>
      </c>
    </row>
    <row r="15" spans="1:10" ht="15" customHeight="1" x14ac:dyDescent="0.2">
      <c r="A15" s="33" t="s">
        <v>24</v>
      </c>
      <c r="B15" s="33" t="s">
        <v>25</v>
      </c>
      <c r="C15" s="124">
        <v>150</v>
      </c>
      <c r="D15" s="36">
        <v>600</v>
      </c>
      <c r="E15" s="35">
        <v>450</v>
      </c>
      <c r="F15" s="35">
        <v>150</v>
      </c>
      <c r="G15" s="35">
        <v>150</v>
      </c>
      <c r="H15" s="35">
        <v>600</v>
      </c>
      <c r="I15" s="36">
        <f t="shared" si="0"/>
        <v>-450</v>
      </c>
      <c r="J15" s="37">
        <f t="shared" si="1"/>
        <v>-0.75</v>
      </c>
    </row>
    <row r="16" spans="1:10" ht="15" customHeight="1" x14ac:dyDescent="0.2">
      <c r="A16" s="33" t="s">
        <v>26</v>
      </c>
      <c r="B16" s="34" t="s">
        <v>27</v>
      </c>
      <c r="C16" s="125">
        <v>1684.98</v>
      </c>
      <c r="D16" s="36">
        <v>3500</v>
      </c>
      <c r="E16" s="35">
        <v>45</v>
      </c>
      <c r="F16" s="35">
        <v>2000</v>
      </c>
      <c r="G16" s="35">
        <v>2000</v>
      </c>
      <c r="H16" s="35">
        <v>2000</v>
      </c>
      <c r="I16" s="36">
        <f t="shared" si="0"/>
        <v>-1500</v>
      </c>
      <c r="J16" s="37">
        <f t="shared" si="1"/>
        <v>-0.42859999999999998</v>
      </c>
    </row>
    <row r="17" spans="1:10" ht="15" customHeight="1" x14ac:dyDescent="0.2">
      <c r="A17" s="33" t="s">
        <v>28</v>
      </c>
      <c r="B17" s="34" t="s">
        <v>29</v>
      </c>
      <c r="C17" s="124">
        <v>15105.999999999998</v>
      </c>
      <c r="D17" s="36">
        <v>15408</v>
      </c>
      <c r="E17" s="35">
        <v>10272</v>
      </c>
      <c r="F17" s="35">
        <v>15408</v>
      </c>
      <c r="G17" s="35">
        <v>15408</v>
      </c>
      <c r="H17" s="35">
        <v>15408</v>
      </c>
      <c r="I17" s="36">
        <f t="shared" si="0"/>
        <v>0</v>
      </c>
      <c r="J17" s="37">
        <f t="shared" si="1"/>
        <v>0</v>
      </c>
    </row>
    <row r="18" spans="1:10" ht="15" customHeight="1" x14ac:dyDescent="0.2">
      <c r="A18" s="38" t="s">
        <v>30</v>
      </c>
      <c r="B18" s="34" t="s">
        <v>31</v>
      </c>
      <c r="C18" s="124">
        <v>1917.3400000000001</v>
      </c>
      <c r="D18" s="36">
        <v>4000</v>
      </c>
      <c r="E18" s="35">
        <v>1155.1399999999999</v>
      </c>
      <c r="F18" s="35">
        <v>2500</v>
      </c>
      <c r="G18" s="35">
        <v>2500</v>
      </c>
      <c r="H18" s="35">
        <v>2500</v>
      </c>
      <c r="I18" s="36">
        <f t="shared" si="0"/>
        <v>-1500</v>
      </c>
      <c r="J18" s="37">
        <f t="shared" si="1"/>
        <v>-0.375</v>
      </c>
    </row>
    <row r="19" spans="1:10" ht="15" customHeight="1" x14ac:dyDescent="0.2">
      <c r="A19" s="33" t="s">
        <v>32</v>
      </c>
      <c r="B19" s="34" t="s">
        <v>33</v>
      </c>
      <c r="C19" s="124">
        <v>1783.03</v>
      </c>
      <c r="D19" s="36">
        <v>3500</v>
      </c>
      <c r="E19" s="35">
        <v>1836.3300000000002</v>
      </c>
      <c r="F19" s="35">
        <v>3000</v>
      </c>
      <c r="G19" s="35">
        <v>3000</v>
      </c>
      <c r="H19" s="35">
        <v>3000</v>
      </c>
      <c r="I19" s="36">
        <f t="shared" si="0"/>
        <v>-500</v>
      </c>
      <c r="J19" s="37">
        <f t="shared" si="1"/>
        <v>-0.1429</v>
      </c>
    </row>
    <row r="20" spans="1:10" ht="15" customHeight="1" x14ac:dyDescent="0.2">
      <c r="A20" s="33" t="s">
        <v>34</v>
      </c>
      <c r="B20" s="34" t="s">
        <v>35</v>
      </c>
      <c r="C20" s="124">
        <v>14000</v>
      </c>
      <c r="D20" s="36">
        <v>18500</v>
      </c>
      <c r="E20" s="35">
        <v>10500</v>
      </c>
      <c r="F20" s="35">
        <v>20000</v>
      </c>
      <c r="G20" s="35">
        <v>20000</v>
      </c>
      <c r="H20" s="35">
        <v>20000</v>
      </c>
      <c r="I20" s="36">
        <f t="shared" si="0"/>
        <v>1500</v>
      </c>
      <c r="J20" s="37">
        <f t="shared" si="1"/>
        <v>8.1100000000000005E-2</v>
      </c>
    </row>
    <row r="21" spans="1:10" ht="15" customHeight="1" x14ac:dyDescent="0.2">
      <c r="A21" s="33" t="s">
        <v>36</v>
      </c>
      <c r="B21" s="34" t="s">
        <v>37</v>
      </c>
      <c r="C21" s="124">
        <v>2870.0299999999997</v>
      </c>
      <c r="D21" s="36">
        <v>2800</v>
      </c>
      <c r="E21" s="35">
        <v>2114.2999999999997</v>
      </c>
      <c r="F21" s="35">
        <v>2800</v>
      </c>
      <c r="G21" s="35">
        <v>2800</v>
      </c>
      <c r="H21" s="35">
        <v>2800</v>
      </c>
      <c r="I21" s="36">
        <f t="shared" si="0"/>
        <v>0</v>
      </c>
      <c r="J21" s="37">
        <f t="shared" si="1"/>
        <v>0</v>
      </c>
    </row>
    <row r="22" spans="1:10" ht="15" customHeight="1" x14ac:dyDescent="0.2">
      <c r="A22" s="33" t="s">
        <v>252</v>
      </c>
      <c r="B22" s="33" t="s">
        <v>253</v>
      </c>
      <c r="C22" s="124">
        <v>21008.14</v>
      </c>
      <c r="D22" s="36">
        <v>2000</v>
      </c>
      <c r="E22" s="35">
        <v>1348.42</v>
      </c>
      <c r="F22" s="35">
        <v>2000</v>
      </c>
      <c r="G22" s="35">
        <v>2000</v>
      </c>
      <c r="H22" s="35">
        <v>2000</v>
      </c>
      <c r="I22" s="36">
        <f t="shared" si="0"/>
        <v>0</v>
      </c>
      <c r="J22" s="37">
        <f t="shared" si="1"/>
        <v>0</v>
      </c>
    </row>
    <row r="23" spans="1:10" ht="15" customHeight="1" x14ac:dyDescent="0.2">
      <c r="A23" s="33" t="s">
        <v>287</v>
      </c>
      <c r="B23" s="33" t="s">
        <v>288</v>
      </c>
      <c r="C23" s="124">
        <v>668</v>
      </c>
      <c r="D23" s="36">
        <v>682</v>
      </c>
      <c r="E23" s="35">
        <v>454.67999999999989</v>
      </c>
      <c r="F23" s="35">
        <v>682</v>
      </c>
      <c r="G23" s="35">
        <v>682</v>
      </c>
      <c r="H23" s="35">
        <v>682</v>
      </c>
      <c r="I23" s="36">
        <f t="shared" si="0"/>
        <v>0</v>
      </c>
      <c r="J23" s="37">
        <f t="shared" si="1"/>
        <v>0</v>
      </c>
    </row>
    <row r="24" spans="1:10" ht="15" customHeight="1" x14ac:dyDescent="0.2">
      <c r="A24" s="33" t="s">
        <v>289</v>
      </c>
      <c r="B24" s="33" t="s">
        <v>290</v>
      </c>
      <c r="C24" s="124">
        <v>150</v>
      </c>
      <c r="D24" s="36">
        <v>150</v>
      </c>
      <c r="E24" s="35">
        <v>0</v>
      </c>
      <c r="F24" s="35">
        <v>150</v>
      </c>
      <c r="G24" s="35">
        <v>150</v>
      </c>
      <c r="H24" s="35">
        <v>150</v>
      </c>
      <c r="I24" s="36">
        <f t="shared" si="0"/>
        <v>0</v>
      </c>
      <c r="J24" s="37">
        <f t="shared" si="1"/>
        <v>0</v>
      </c>
    </row>
    <row r="25" spans="1:10" ht="15" customHeight="1" x14ac:dyDescent="0.2">
      <c r="A25" s="33" t="s">
        <v>38</v>
      </c>
      <c r="B25" s="34" t="s">
        <v>39</v>
      </c>
      <c r="C25" s="125">
        <v>11555</v>
      </c>
      <c r="D25" s="36">
        <v>11786</v>
      </c>
      <c r="E25" s="35">
        <v>7706.4599999999991</v>
      </c>
      <c r="F25" s="35">
        <v>11786</v>
      </c>
      <c r="G25" s="35">
        <v>11786</v>
      </c>
      <c r="H25" s="35">
        <v>11786</v>
      </c>
      <c r="I25" s="36">
        <f t="shared" si="0"/>
        <v>0</v>
      </c>
      <c r="J25" s="37">
        <f t="shared" si="1"/>
        <v>0</v>
      </c>
    </row>
    <row r="26" spans="1:10" ht="15" customHeight="1" x14ac:dyDescent="0.2">
      <c r="A26" s="33" t="s">
        <v>40</v>
      </c>
      <c r="B26" s="34" t="s">
        <v>41</v>
      </c>
      <c r="C26" s="124">
        <v>0</v>
      </c>
      <c r="D26" s="36">
        <v>8000</v>
      </c>
      <c r="E26" s="35">
        <v>5114.8</v>
      </c>
      <c r="F26" s="35">
        <v>8000</v>
      </c>
      <c r="G26" s="35">
        <v>8000</v>
      </c>
      <c r="H26" s="35">
        <v>8000</v>
      </c>
      <c r="I26" s="36">
        <f t="shared" si="0"/>
        <v>0</v>
      </c>
      <c r="J26" s="37">
        <f t="shared" si="1"/>
        <v>0</v>
      </c>
    </row>
    <row r="27" spans="1:10" ht="15" customHeight="1" x14ac:dyDescent="0.2">
      <c r="A27" s="33" t="s">
        <v>42</v>
      </c>
      <c r="B27" s="34" t="s">
        <v>43</v>
      </c>
      <c r="C27" s="124">
        <v>42369.52</v>
      </c>
      <c r="D27" s="36">
        <v>18000</v>
      </c>
      <c r="E27" s="35">
        <v>10817.05</v>
      </c>
      <c r="F27" s="35">
        <v>18000</v>
      </c>
      <c r="G27" s="35">
        <v>18000</v>
      </c>
      <c r="H27" s="35">
        <v>18000</v>
      </c>
      <c r="I27" s="36">
        <f t="shared" si="0"/>
        <v>0</v>
      </c>
      <c r="J27" s="37">
        <f t="shared" si="1"/>
        <v>0</v>
      </c>
    </row>
    <row r="28" spans="1:10" ht="15" customHeight="1" x14ac:dyDescent="0.2">
      <c r="A28" s="33" t="s">
        <v>44</v>
      </c>
      <c r="B28" s="34" t="s">
        <v>45</v>
      </c>
      <c r="C28" s="124">
        <v>6048.9599999999991</v>
      </c>
      <c r="D28" s="36">
        <v>5500</v>
      </c>
      <c r="E28" s="35">
        <v>3664.5000000000005</v>
      </c>
      <c r="F28" s="35">
        <v>6000</v>
      </c>
      <c r="G28" s="35">
        <v>6000</v>
      </c>
      <c r="H28" s="35">
        <v>6000</v>
      </c>
      <c r="I28" s="36">
        <f t="shared" si="0"/>
        <v>500</v>
      </c>
      <c r="J28" s="37">
        <f t="shared" si="1"/>
        <v>9.0899999999999995E-2</v>
      </c>
    </row>
    <row r="29" spans="1:10" ht="15" customHeight="1" x14ac:dyDescent="0.2">
      <c r="A29" s="33" t="s">
        <v>46</v>
      </c>
      <c r="B29" s="34" t="s">
        <v>47</v>
      </c>
      <c r="C29" s="124">
        <v>22933.500000000004</v>
      </c>
      <c r="D29" s="36">
        <v>24000</v>
      </c>
      <c r="E29" s="35">
        <v>23716.710000000003</v>
      </c>
      <c r="F29" s="35">
        <v>25000</v>
      </c>
      <c r="G29" s="35">
        <v>25000</v>
      </c>
      <c r="H29" s="35">
        <v>25000</v>
      </c>
      <c r="I29" s="36">
        <f t="shared" si="0"/>
        <v>1000</v>
      </c>
      <c r="J29" s="37">
        <f t="shared" si="1"/>
        <v>4.1700000000000001E-2</v>
      </c>
    </row>
    <row r="30" spans="1:10" ht="15" customHeight="1" x14ac:dyDescent="0.2">
      <c r="A30" s="33" t="s">
        <v>48</v>
      </c>
      <c r="B30" s="34" t="s">
        <v>49</v>
      </c>
      <c r="C30" s="125">
        <v>700</v>
      </c>
      <c r="D30" s="36">
        <v>800</v>
      </c>
      <c r="E30" s="35">
        <v>799</v>
      </c>
      <c r="F30" s="35">
        <v>800</v>
      </c>
      <c r="G30" s="35">
        <v>800</v>
      </c>
      <c r="H30" s="35">
        <v>800</v>
      </c>
      <c r="I30" s="36">
        <f t="shared" si="0"/>
        <v>0</v>
      </c>
      <c r="J30" s="37">
        <f t="shared" si="1"/>
        <v>0</v>
      </c>
    </row>
    <row r="31" spans="1:10" ht="15" customHeight="1" x14ac:dyDescent="0.2">
      <c r="A31" s="33" t="s">
        <v>50</v>
      </c>
      <c r="B31" s="33" t="s">
        <v>51</v>
      </c>
      <c r="C31" s="124">
        <v>407.58</v>
      </c>
      <c r="D31" s="36">
        <v>1000</v>
      </c>
      <c r="E31" s="35">
        <v>384.11</v>
      </c>
      <c r="F31" s="35">
        <v>1000</v>
      </c>
      <c r="G31" s="35">
        <v>1000</v>
      </c>
      <c r="H31" s="35">
        <v>1000</v>
      </c>
      <c r="I31" s="36">
        <f t="shared" si="0"/>
        <v>0</v>
      </c>
      <c r="J31" s="37">
        <f t="shared" si="1"/>
        <v>0</v>
      </c>
    </row>
    <row r="32" spans="1:10" s="5" customFormat="1" ht="15" customHeight="1" x14ac:dyDescent="0.2">
      <c r="A32" s="33" t="s">
        <v>54</v>
      </c>
      <c r="B32" s="33" t="s">
        <v>55</v>
      </c>
      <c r="C32" s="124">
        <v>6171</v>
      </c>
      <c r="D32" s="36">
        <v>6294</v>
      </c>
      <c r="E32" s="35">
        <v>4196</v>
      </c>
      <c r="F32" s="35">
        <v>6294</v>
      </c>
      <c r="G32" s="35">
        <v>6294</v>
      </c>
      <c r="H32" s="35">
        <v>6294</v>
      </c>
      <c r="I32" s="36">
        <f t="shared" si="0"/>
        <v>0</v>
      </c>
      <c r="J32" s="37">
        <f t="shared" si="1"/>
        <v>0</v>
      </c>
    </row>
    <row r="33" spans="1:10" ht="15" customHeight="1" x14ac:dyDescent="0.2">
      <c r="A33" s="33" t="s">
        <v>56</v>
      </c>
      <c r="B33" s="33" t="s">
        <v>271</v>
      </c>
      <c r="C33" s="124">
        <v>3210.9999999999995</v>
      </c>
      <c r="D33" s="36">
        <v>3275</v>
      </c>
      <c r="E33" s="35">
        <v>2183.3200000000002</v>
      </c>
      <c r="F33" s="35">
        <v>3275</v>
      </c>
      <c r="G33" s="35">
        <v>3275</v>
      </c>
      <c r="H33" s="35">
        <v>3275</v>
      </c>
      <c r="I33" s="36">
        <f t="shared" si="0"/>
        <v>0</v>
      </c>
      <c r="J33" s="37">
        <f t="shared" si="1"/>
        <v>0</v>
      </c>
    </row>
    <row r="34" spans="1:10" s="5" customFormat="1" ht="15" customHeight="1" x14ac:dyDescent="0.2">
      <c r="A34" s="33" t="s">
        <v>57</v>
      </c>
      <c r="B34" s="33" t="s">
        <v>58</v>
      </c>
      <c r="C34" s="125">
        <v>1180.1799999999998</v>
      </c>
      <c r="D34" s="36">
        <v>3000</v>
      </c>
      <c r="E34" s="35">
        <v>830.77</v>
      </c>
      <c r="F34" s="35">
        <v>2500</v>
      </c>
      <c r="G34" s="35">
        <v>2500</v>
      </c>
      <c r="H34" s="35">
        <v>2500</v>
      </c>
      <c r="I34" s="36">
        <f t="shared" si="0"/>
        <v>-500</v>
      </c>
      <c r="J34" s="37">
        <f t="shared" si="1"/>
        <v>-0.16669999999999999</v>
      </c>
    </row>
    <row r="35" spans="1:10" s="5" customFormat="1" ht="15" customHeight="1" x14ac:dyDescent="0.2">
      <c r="A35" s="92" t="s">
        <v>234</v>
      </c>
      <c r="B35" s="92" t="s">
        <v>235</v>
      </c>
      <c r="C35" s="124">
        <v>515.00000000000011</v>
      </c>
      <c r="D35" s="76">
        <v>525</v>
      </c>
      <c r="E35" s="93">
        <v>350</v>
      </c>
      <c r="F35" s="93">
        <v>535</v>
      </c>
      <c r="G35" s="93">
        <v>535</v>
      </c>
      <c r="H35" s="93">
        <v>535</v>
      </c>
      <c r="I35" s="76">
        <f t="shared" si="0"/>
        <v>10</v>
      </c>
      <c r="J35" s="77">
        <f t="shared" si="1"/>
        <v>1.9E-2</v>
      </c>
    </row>
    <row r="36" spans="1:10" s="5" customFormat="1" ht="15" customHeight="1" x14ac:dyDescent="0.2">
      <c r="A36" s="138" t="s">
        <v>250</v>
      </c>
      <c r="B36" s="138" t="s">
        <v>251</v>
      </c>
      <c r="C36" s="127">
        <v>124.88000000000001</v>
      </c>
      <c r="D36" s="131">
        <v>236</v>
      </c>
      <c r="E36" s="132">
        <v>136.19999999999999</v>
      </c>
      <c r="F36" s="132">
        <v>236</v>
      </c>
      <c r="G36" s="132">
        <v>236</v>
      </c>
      <c r="H36" s="132">
        <v>236</v>
      </c>
      <c r="I36" s="131">
        <f t="shared" si="0"/>
        <v>0</v>
      </c>
      <c r="J36" s="133">
        <f t="shared" si="1"/>
        <v>0</v>
      </c>
    </row>
    <row r="37" spans="1:10" s="5" customFormat="1" ht="15" customHeight="1" x14ac:dyDescent="0.2">
      <c r="A37" s="33" t="s">
        <v>236</v>
      </c>
      <c r="B37" s="33" t="s">
        <v>237</v>
      </c>
      <c r="C37" s="124">
        <v>0</v>
      </c>
      <c r="D37" s="36">
        <v>0</v>
      </c>
      <c r="E37" s="35">
        <v>0</v>
      </c>
      <c r="F37" s="35">
        <v>0</v>
      </c>
      <c r="G37" s="35">
        <v>0</v>
      </c>
      <c r="H37" s="35">
        <v>0</v>
      </c>
      <c r="I37" s="36">
        <f t="shared" si="0"/>
        <v>0</v>
      </c>
      <c r="J37" s="37">
        <v>0</v>
      </c>
    </row>
    <row r="38" spans="1:10" s="5" customFormat="1" ht="15" customHeight="1" x14ac:dyDescent="0.2">
      <c r="A38" s="33" t="s">
        <v>266</v>
      </c>
      <c r="B38" s="33" t="s">
        <v>259</v>
      </c>
      <c r="C38" s="124">
        <v>42000</v>
      </c>
      <c r="D38" s="36">
        <v>57120</v>
      </c>
      <c r="E38" s="35">
        <v>42560</v>
      </c>
      <c r="F38" s="35">
        <v>58260</v>
      </c>
      <c r="G38" s="35">
        <v>58260</v>
      </c>
      <c r="H38" s="35">
        <v>58260</v>
      </c>
      <c r="I38" s="36">
        <f t="shared" si="0"/>
        <v>1140</v>
      </c>
      <c r="J38" s="37">
        <f t="shared" si="1"/>
        <v>0.02</v>
      </c>
    </row>
    <row r="39" spans="1:10" s="5" customFormat="1" ht="15" customHeight="1" x14ac:dyDescent="0.2">
      <c r="A39" s="33" t="s">
        <v>59</v>
      </c>
      <c r="B39" s="34" t="s">
        <v>60</v>
      </c>
      <c r="C39" s="125">
        <v>55156.000000000007</v>
      </c>
      <c r="D39" s="36">
        <v>56260</v>
      </c>
      <c r="E39" s="35">
        <v>36785.35</v>
      </c>
      <c r="F39" s="35">
        <v>56260</v>
      </c>
      <c r="G39" s="35">
        <v>56260</v>
      </c>
      <c r="H39" s="35">
        <v>56260</v>
      </c>
      <c r="I39" s="36">
        <f t="shared" si="0"/>
        <v>0</v>
      </c>
      <c r="J39" s="37">
        <f t="shared" si="1"/>
        <v>0</v>
      </c>
    </row>
    <row r="40" spans="1:10" s="5" customFormat="1" ht="15" customHeight="1" x14ac:dyDescent="0.2">
      <c r="A40" s="33" t="s">
        <v>61</v>
      </c>
      <c r="B40" s="34" t="s">
        <v>62</v>
      </c>
      <c r="C40" s="124">
        <v>125</v>
      </c>
      <c r="D40" s="36">
        <v>500</v>
      </c>
      <c r="E40" s="35">
        <v>125</v>
      </c>
      <c r="F40" s="35">
        <v>500</v>
      </c>
      <c r="G40" s="35">
        <v>500</v>
      </c>
      <c r="H40" s="35">
        <v>500</v>
      </c>
      <c r="I40" s="36">
        <f t="shared" si="0"/>
        <v>0</v>
      </c>
      <c r="J40" s="37">
        <f t="shared" si="1"/>
        <v>0</v>
      </c>
    </row>
    <row r="41" spans="1:10" s="5" customFormat="1" ht="15" customHeight="1" x14ac:dyDescent="0.2">
      <c r="A41" s="33" t="s">
        <v>63</v>
      </c>
      <c r="B41" s="82" t="s">
        <v>298</v>
      </c>
      <c r="C41" s="124">
        <v>8719.5600000000013</v>
      </c>
      <c r="D41" s="36">
        <v>9472</v>
      </c>
      <c r="E41" s="35">
        <v>6061.9199999999992</v>
      </c>
      <c r="F41" s="35">
        <v>9655</v>
      </c>
      <c r="G41" s="35">
        <v>9655</v>
      </c>
      <c r="H41" s="35">
        <v>9655</v>
      </c>
      <c r="I41" s="36">
        <f t="shared" si="0"/>
        <v>183</v>
      </c>
      <c r="J41" s="37">
        <f t="shared" si="1"/>
        <v>1.9300000000000001E-2</v>
      </c>
    </row>
    <row r="42" spans="1:10" s="5" customFormat="1" ht="15" customHeight="1" x14ac:dyDescent="0.2">
      <c r="A42" s="33" t="s">
        <v>64</v>
      </c>
      <c r="B42" s="34" t="s">
        <v>65</v>
      </c>
      <c r="C42" s="124">
        <v>15140.019999999999</v>
      </c>
      <c r="D42" s="36">
        <v>15000</v>
      </c>
      <c r="E42" s="35">
        <v>9461.11</v>
      </c>
      <c r="F42" s="35">
        <v>15000</v>
      </c>
      <c r="G42" s="35">
        <v>15000</v>
      </c>
      <c r="H42" s="35">
        <v>15000</v>
      </c>
      <c r="I42" s="36">
        <f t="shared" si="0"/>
        <v>0</v>
      </c>
      <c r="J42" s="37">
        <f t="shared" si="1"/>
        <v>0</v>
      </c>
    </row>
    <row r="43" spans="1:10" s="5" customFormat="1" ht="15" customHeight="1" x14ac:dyDescent="0.2">
      <c r="A43" s="33" t="s">
        <v>66</v>
      </c>
      <c r="B43" s="34" t="s">
        <v>67</v>
      </c>
      <c r="C43" s="124">
        <v>4391.76</v>
      </c>
      <c r="D43" s="36">
        <v>4500</v>
      </c>
      <c r="E43" s="35">
        <v>2817.13</v>
      </c>
      <c r="F43" s="35">
        <v>4500</v>
      </c>
      <c r="G43" s="35">
        <v>4500</v>
      </c>
      <c r="H43" s="35">
        <v>4500</v>
      </c>
      <c r="I43" s="36">
        <f t="shared" si="0"/>
        <v>0</v>
      </c>
      <c r="J43" s="37">
        <f t="shared" si="1"/>
        <v>0</v>
      </c>
    </row>
    <row r="44" spans="1:10" s="5" customFormat="1" ht="15" customHeight="1" x14ac:dyDescent="0.2">
      <c r="A44" s="33" t="s">
        <v>269</v>
      </c>
      <c r="B44" s="33" t="s">
        <v>270</v>
      </c>
      <c r="C44" s="125">
        <v>0</v>
      </c>
      <c r="D44" s="36">
        <v>820</v>
      </c>
      <c r="E44" s="35">
        <v>0</v>
      </c>
      <c r="F44" s="35">
        <v>0</v>
      </c>
      <c r="G44" s="35">
        <v>0</v>
      </c>
      <c r="H44" s="35">
        <v>0</v>
      </c>
      <c r="I44" s="36">
        <f t="shared" si="0"/>
        <v>-820</v>
      </c>
      <c r="J44" s="37">
        <v>0</v>
      </c>
    </row>
    <row r="45" spans="1:10" s="5" customFormat="1" ht="15" customHeight="1" x14ac:dyDescent="0.2">
      <c r="A45" s="33" t="s">
        <v>68</v>
      </c>
      <c r="B45" s="33" t="s">
        <v>69</v>
      </c>
      <c r="C45" s="124">
        <v>0</v>
      </c>
      <c r="D45" s="36">
        <v>200</v>
      </c>
      <c r="E45" s="35">
        <v>0</v>
      </c>
      <c r="F45" s="35">
        <v>200</v>
      </c>
      <c r="G45" s="35">
        <v>200</v>
      </c>
      <c r="H45" s="35">
        <v>200</v>
      </c>
      <c r="I45" s="36">
        <f t="shared" si="0"/>
        <v>0</v>
      </c>
      <c r="J45" s="37">
        <f t="shared" si="1"/>
        <v>0</v>
      </c>
    </row>
    <row r="46" spans="1:10" s="5" customFormat="1" ht="15" customHeight="1" x14ac:dyDescent="0.2">
      <c r="A46" s="33" t="s">
        <v>70</v>
      </c>
      <c r="B46" s="34" t="s">
        <v>71</v>
      </c>
      <c r="C46" s="124">
        <v>113.53999999999999</v>
      </c>
      <c r="D46" s="36">
        <v>200</v>
      </c>
      <c r="E46" s="35">
        <v>0</v>
      </c>
      <c r="F46" s="35">
        <v>200</v>
      </c>
      <c r="G46" s="35">
        <v>200</v>
      </c>
      <c r="H46" s="35">
        <v>200</v>
      </c>
      <c r="I46" s="36">
        <f t="shared" si="0"/>
        <v>0</v>
      </c>
      <c r="J46" s="37">
        <f t="shared" si="1"/>
        <v>0</v>
      </c>
    </row>
    <row r="47" spans="1:10" s="5" customFormat="1" ht="15" customHeight="1" x14ac:dyDescent="0.2">
      <c r="A47" s="33" t="s">
        <v>72</v>
      </c>
      <c r="B47" s="34" t="s">
        <v>73</v>
      </c>
      <c r="C47" s="124">
        <v>1200</v>
      </c>
      <c r="D47" s="36">
        <v>1200</v>
      </c>
      <c r="E47" s="35">
        <v>800</v>
      </c>
      <c r="F47" s="35">
        <v>0</v>
      </c>
      <c r="G47" s="35">
        <v>0</v>
      </c>
      <c r="H47" s="35">
        <v>0</v>
      </c>
      <c r="I47" s="36">
        <f t="shared" si="0"/>
        <v>-1200</v>
      </c>
      <c r="J47" s="37">
        <f t="shared" si="1"/>
        <v>-1</v>
      </c>
    </row>
    <row r="48" spans="1:10" s="5" customFormat="1" ht="15" customHeight="1" x14ac:dyDescent="0.2">
      <c r="A48" s="33" t="s">
        <v>279</v>
      </c>
      <c r="B48" s="33" t="s">
        <v>280</v>
      </c>
      <c r="C48" s="124">
        <v>10</v>
      </c>
      <c r="D48" s="36">
        <v>200</v>
      </c>
      <c r="E48" s="35">
        <v>0</v>
      </c>
      <c r="F48" s="35">
        <v>200</v>
      </c>
      <c r="G48" s="35">
        <v>200</v>
      </c>
      <c r="H48" s="35">
        <v>200</v>
      </c>
      <c r="I48" s="36">
        <f t="shared" si="0"/>
        <v>0</v>
      </c>
      <c r="J48" s="37">
        <f t="shared" si="1"/>
        <v>0</v>
      </c>
    </row>
    <row r="49" spans="1:10" s="5" customFormat="1" ht="15" customHeight="1" x14ac:dyDescent="0.2">
      <c r="A49" s="38" t="s">
        <v>74</v>
      </c>
      <c r="B49" s="33" t="s">
        <v>75</v>
      </c>
      <c r="C49" s="124">
        <v>4127.3999999999996</v>
      </c>
      <c r="D49" s="36">
        <v>4500</v>
      </c>
      <c r="E49" s="35">
        <v>5808.7</v>
      </c>
      <c r="F49" s="35">
        <v>6000</v>
      </c>
      <c r="G49" s="35">
        <v>6000</v>
      </c>
      <c r="H49" s="35">
        <v>6000</v>
      </c>
      <c r="I49" s="36">
        <f t="shared" si="0"/>
        <v>1500</v>
      </c>
      <c r="J49" s="37">
        <f t="shared" si="1"/>
        <v>0.33329999999999999</v>
      </c>
    </row>
    <row r="50" spans="1:10" s="5" customFormat="1" ht="15" customHeight="1" x14ac:dyDescent="0.2">
      <c r="A50" s="33" t="s">
        <v>76</v>
      </c>
      <c r="B50" s="34" t="s">
        <v>77</v>
      </c>
      <c r="C50" s="125">
        <v>2710</v>
      </c>
      <c r="D50" s="36">
        <v>3500</v>
      </c>
      <c r="E50" s="35">
        <v>1800</v>
      </c>
      <c r="F50" s="35">
        <v>3500</v>
      </c>
      <c r="G50" s="35">
        <v>3500</v>
      </c>
      <c r="H50" s="35">
        <v>3500</v>
      </c>
      <c r="I50" s="36">
        <f t="shared" si="0"/>
        <v>0</v>
      </c>
      <c r="J50" s="37">
        <f t="shared" si="1"/>
        <v>0</v>
      </c>
    </row>
    <row r="51" spans="1:10" s="5" customFormat="1" ht="15" customHeight="1" x14ac:dyDescent="0.2">
      <c r="A51" s="33" t="s">
        <v>78</v>
      </c>
      <c r="B51" s="34" t="s">
        <v>79</v>
      </c>
      <c r="C51" s="124">
        <v>12433</v>
      </c>
      <c r="D51" s="36">
        <v>26010</v>
      </c>
      <c r="E51" s="35">
        <v>0</v>
      </c>
      <c r="F51" s="35">
        <v>26000</v>
      </c>
      <c r="G51" s="35">
        <v>26000</v>
      </c>
      <c r="H51" s="35">
        <v>26000</v>
      </c>
      <c r="I51" s="36">
        <f t="shared" si="0"/>
        <v>-10</v>
      </c>
      <c r="J51" s="37">
        <f t="shared" si="1"/>
        <v>-4.0000000000000002E-4</v>
      </c>
    </row>
    <row r="52" spans="1:10" s="5" customFormat="1" ht="15" customHeight="1" x14ac:dyDescent="0.2">
      <c r="A52" s="33" t="s">
        <v>80</v>
      </c>
      <c r="B52" s="34" t="s">
        <v>81</v>
      </c>
      <c r="C52" s="124">
        <v>14227.61</v>
      </c>
      <c r="D52" s="36">
        <v>14382</v>
      </c>
      <c r="E52" s="35">
        <v>9620.68</v>
      </c>
      <c r="F52" s="35">
        <v>15000</v>
      </c>
      <c r="G52" s="35">
        <v>15000</v>
      </c>
      <c r="H52" s="35">
        <v>15000</v>
      </c>
      <c r="I52" s="36">
        <f t="shared" si="0"/>
        <v>618</v>
      </c>
      <c r="J52" s="37">
        <f t="shared" si="1"/>
        <v>4.2999999999999997E-2</v>
      </c>
    </row>
    <row r="53" spans="1:10" s="5" customFormat="1" ht="15" customHeight="1" x14ac:dyDescent="0.2">
      <c r="A53" s="33" t="s">
        <v>82</v>
      </c>
      <c r="B53" s="34" t="s">
        <v>83</v>
      </c>
      <c r="C53" s="124">
        <v>12080.29</v>
      </c>
      <c r="D53" s="36">
        <v>21600</v>
      </c>
      <c r="E53" s="35">
        <v>9213.48</v>
      </c>
      <c r="F53" s="35">
        <v>12000</v>
      </c>
      <c r="G53" s="35">
        <v>12000</v>
      </c>
      <c r="H53" s="35">
        <v>12000</v>
      </c>
      <c r="I53" s="36">
        <f t="shared" si="0"/>
        <v>-9600</v>
      </c>
      <c r="J53" s="37">
        <f t="shared" si="1"/>
        <v>-0.44440000000000002</v>
      </c>
    </row>
    <row r="54" spans="1:10" s="5" customFormat="1" ht="15" customHeight="1" x14ac:dyDescent="0.2">
      <c r="A54" s="59" t="s">
        <v>282</v>
      </c>
      <c r="B54" s="59" t="s">
        <v>283</v>
      </c>
      <c r="C54" s="124">
        <v>0</v>
      </c>
      <c r="D54" s="36">
        <v>150</v>
      </c>
      <c r="E54" s="35">
        <v>125</v>
      </c>
      <c r="F54" s="35">
        <v>150</v>
      </c>
      <c r="G54" s="35">
        <v>150</v>
      </c>
      <c r="H54" s="35">
        <v>150</v>
      </c>
      <c r="I54" s="36">
        <f t="shared" si="0"/>
        <v>0</v>
      </c>
      <c r="J54" s="37">
        <f t="shared" si="1"/>
        <v>0</v>
      </c>
    </row>
    <row r="55" spans="1:10" s="5" customFormat="1" ht="15" customHeight="1" x14ac:dyDescent="0.2">
      <c r="A55" s="33" t="s">
        <v>84</v>
      </c>
      <c r="B55" s="34" t="s">
        <v>85</v>
      </c>
      <c r="C55" s="124">
        <v>17859.809999999994</v>
      </c>
      <c r="D55" s="36">
        <v>25000</v>
      </c>
      <c r="E55" s="35">
        <v>13004.959999999995</v>
      </c>
      <c r="F55" s="35">
        <v>22000</v>
      </c>
      <c r="G55" s="35">
        <v>22000</v>
      </c>
      <c r="H55" s="35">
        <v>22000</v>
      </c>
      <c r="I55" s="36">
        <f t="shared" si="0"/>
        <v>-3000</v>
      </c>
      <c r="J55" s="37">
        <f t="shared" si="1"/>
        <v>-0.12</v>
      </c>
    </row>
    <row r="56" spans="1:10" s="5" customFormat="1" ht="15" customHeight="1" x14ac:dyDescent="0.2">
      <c r="A56" s="33" t="s">
        <v>230</v>
      </c>
      <c r="B56" s="83" t="s">
        <v>231</v>
      </c>
      <c r="C56" s="124">
        <v>0</v>
      </c>
      <c r="D56" s="105">
        <v>0</v>
      </c>
      <c r="E56" s="35">
        <v>0</v>
      </c>
      <c r="F56" s="85">
        <v>0</v>
      </c>
      <c r="G56" s="85">
        <v>0</v>
      </c>
      <c r="H56" s="85">
        <v>0</v>
      </c>
      <c r="I56" s="36">
        <f t="shared" si="0"/>
        <v>0</v>
      </c>
      <c r="J56" s="37">
        <v>0</v>
      </c>
    </row>
    <row r="57" spans="1:10" s="5" customFormat="1" ht="15" customHeight="1" x14ac:dyDescent="0.2">
      <c r="A57" s="39" t="s">
        <v>254</v>
      </c>
      <c r="B57" s="40" t="s">
        <v>255</v>
      </c>
      <c r="C57" s="124">
        <v>0</v>
      </c>
      <c r="D57" s="106">
        <v>0</v>
      </c>
      <c r="E57" s="57">
        <v>0</v>
      </c>
      <c r="F57" s="41">
        <v>0</v>
      </c>
      <c r="G57" s="41">
        <v>0</v>
      </c>
      <c r="H57" s="41">
        <v>0</v>
      </c>
      <c r="I57" s="76">
        <f t="shared" si="0"/>
        <v>0</v>
      </c>
      <c r="J57" s="37">
        <v>0</v>
      </c>
    </row>
    <row r="58" spans="1:10" ht="15" customHeight="1" thickBot="1" x14ac:dyDescent="0.25">
      <c r="A58" s="42"/>
      <c r="B58" s="43" t="s">
        <v>86</v>
      </c>
      <c r="C58" s="44">
        <f>SUM(C2:C56)</f>
        <v>440226.04999999993</v>
      </c>
      <c r="D58" s="44">
        <f t="shared" ref="D58:J58" si="2">SUM(D2:D57)</f>
        <v>480428</v>
      </c>
      <c r="E58" s="44">
        <f t="shared" si="2"/>
        <v>286741.8</v>
      </c>
      <c r="F58" s="44">
        <f t="shared" si="2"/>
        <v>465397</v>
      </c>
      <c r="G58" s="44">
        <f t="shared" ref="G58:H58" si="3">SUM(G2:G57)</f>
        <v>465397</v>
      </c>
      <c r="H58" s="44">
        <f t="shared" si="3"/>
        <v>468347</v>
      </c>
      <c r="I58" s="46">
        <f t="shared" si="2"/>
        <v>-15031</v>
      </c>
      <c r="J58" s="47">
        <f t="shared" si="2"/>
        <v>-3.6714999999999995</v>
      </c>
    </row>
    <row r="59" spans="1:10" ht="15" customHeight="1" thickTop="1" x14ac:dyDescent="0.2">
      <c r="A59" s="79" t="s">
        <v>87</v>
      </c>
      <c r="B59" s="80" t="s">
        <v>53</v>
      </c>
      <c r="C59" s="124">
        <v>0</v>
      </c>
      <c r="D59" s="107">
        <v>2000</v>
      </c>
      <c r="E59" s="81">
        <v>0</v>
      </c>
      <c r="F59" s="81">
        <v>2000</v>
      </c>
      <c r="G59" s="81">
        <v>2000</v>
      </c>
      <c r="H59" s="81">
        <v>2000</v>
      </c>
      <c r="I59" s="76">
        <f t="shared" ref="I59:I68" si="4">SUM(F59-D59)</f>
        <v>0</v>
      </c>
      <c r="J59" s="77">
        <f t="shared" ref="J59:J68" si="5">ROUND(I59/D59,4)</f>
        <v>0</v>
      </c>
    </row>
    <row r="60" spans="1:10" ht="15" customHeight="1" x14ac:dyDescent="0.2">
      <c r="A60" s="33" t="s">
        <v>88</v>
      </c>
      <c r="B60" s="34" t="s">
        <v>89</v>
      </c>
      <c r="C60" s="124">
        <v>12843</v>
      </c>
      <c r="D60" s="36">
        <v>13100</v>
      </c>
      <c r="E60" s="35">
        <v>8733.41</v>
      </c>
      <c r="F60" s="35">
        <v>13100</v>
      </c>
      <c r="G60" s="35">
        <v>13100</v>
      </c>
      <c r="H60" s="35">
        <v>13100</v>
      </c>
      <c r="I60" s="36">
        <f t="shared" si="4"/>
        <v>0</v>
      </c>
      <c r="J60" s="37">
        <f t="shared" si="5"/>
        <v>0</v>
      </c>
    </row>
    <row r="61" spans="1:10" ht="15" customHeight="1" x14ac:dyDescent="0.2">
      <c r="A61" s="38" t="s">
        <v>90</v>
      </c>
      <c r="B61" s="34" t="s">
        <v>91</v>
      </c>
      <c r="C61" s="124">
        <v>3000</v>
      </c>
      <c r="D61" s="36">
        <v>6480</v>
      </c>
      <c r="E61" s="35">
        <v>2000</v>
      </c>
      <c r="F61" s="35">
        <v>3000</v>
      </c>
      <c r="G61" s="35">
        <v>3000</v>
      </c>
      <c r="H61" s="35">
        <v>3000</v>
      </c>
      <c r="I61" s="36">
        <f t="shared" si="4"/>
        <v>-3480</v>
      </c>
      <c r="J61" s="37">
        <f t="shared" si="5"/>
        <v>-0.53700000000000003</v>
      </c>
    </row>
    <row r="62" spans="1:10" ht="15" customHeight="1" x14ac:dyDescent="0.2">
      <c r="A62" s="33" t="s">
        <v>92</v>
      </c>
      <c r="B62" s="33" t="s">
        <v>93</v>
      </c>
      <c r="C62" s="144">
        <v>0</v>
      </c>
      <c r="D62" s="36">
        <v>0</v>
      </c>
      <c r="E62" s="143">
        <v>0</v>
      </c>
      <c r="F62" s="35">
        <v>0</v>
      </c>
      <c r="G62" s="35">
        <v>0</v>
      </c>
      <c r="H62" s="35">
        <v>0</v>
      </c>
      <c r="I62" s="36">
        <f t="shared" si="4"/>
        <v>0</v>
      </c>
      <c r="J62" s="37">
        <v>0</v>
      </c>
    </row>
    <row r="63" spans="1:10" ht="15" customHeight="1" x14ac:dyDescent="0.2">
      <c r="A63" s="33" t="s">
        <v>94</v>
      </c>
      <c r="B63" s="34" t="s">
        <v>95</v>
      </c>
      <c r="C63" s="125">
        <v>2285.58</v>
      </c>
      <c r="D63" s="36">
        <v>2000</v>
      </c>
      <c r="E63" s="35">
        <v>509.37</v>
      </c>
      <c r="F63" s="35">
        <v>2000</v>
      </c>
      <c r="G63" s="35">
        <v>2000</v>
      </c>
      <c r="H63" s="35">
        <v>2000</v>
      </c>
      <c r="I63" s="36">
        <f t="shared" si="4"/>
        <v>0</v>
      </c>
      <c r="J63" s="37">
        <f t="shared" si="5"/>
        <v>0</v>
      </c>
    </row>
    <row r="64" spans="1:10" ht="15" customHeight="1" x14ac:dyDescent="0.2">
      <c r="A64" s="82" t="s">
        <v>96</v>
      </c>
      <c r="B64" s="34" t="s">
        <v>97</v>
      </c>
      <c r="C64" s="124">
        <v>2000</v>
      </c>
      <c r="D64" s="36">
        <v>2000</v>
      </c>
      <c r="E64" s="35">
        <v>2000</v>
      </c>
      <c r="F64" s="35">
        <v>2000</v>
      </c>
      <c r="G64" s="35">
        <v>2000</v>
      </c>
      <c r="H64" s="35">
        <v>2000</v>
      </c>
      <c r="I64" s="36">
        <f t="shared" si="4"/>
        <v>0</v>
      </c>
      <c r="J64" s="37">
        <f t="shared" si="5"/>
        <v>0</v>
      </c>
    </row>
    <row r="65" spans="1:10" ht="15" customHeight="1" x14ac:dyDescent="0.2">
      <c r="A65" s="33" t="s">
        <v>98</v>
      </c>
      <c r="B65" s="34" t="s">
        <v>99</v>
      </c>
      <c r="C65" s="124">
        <v>6500</v>
      </c>
      <c r="D65" s="36">
        <v>6500</v>
      </c>
      <c r="E65" s="35">
        <v>6500</v>
      </c>
      <c r="F65" s="35">
        <v>6500</v>
      </c>
      <c r="G65" s="35">
        <v>6500</v>
      </c>
      <c r="H65" s="35">
        <v>6500</v>
      </c>
      <c r="I65" s="36">
        <f t="shared" si="4"/>
        <v>0</v>
      </c>
      <c r="J65" s="37">
        <f t="shared" si="5"/>
        <v>0</v>
      </c>
    </row>
    <row r="66" spans="1:10" ht="15" customHeight="1" x14ac:dyDescent="0.2">
      <c r="A66" s="33" t="s">
        <v>100</v>
      </c>
      <c r="B66" s="34" t="s">
        <v>101</v>
      </c>
      <c r="C66" s="124">
        <v>10000</v>
      </c>
      <c r="D66" s="36">
        <v>10000</v>
      </c>
      <c r="E66" s="35">
        <v>10000</v>
      </c>
      <c r="F66" s="35">
        <v>10000</v>
      </c>
      <c r="G66" s="35">
        <v>10000</v>
      </c>
      <c r="H66" s="35">
        <v>10000</v>
      </c>
      <c r="I66" s="36">
        <f t="shared" si="4"/>
        <v>0</v>
      </c>
      <c r="J66" s="37">
        <f t="shared" si="5"/>
        <v>0</v>
      </c>
    </row>
    <row r="67" spans="1:10" ht="15" customHeight="1" x14ac:dyDescent="0.2">
      <c r="A67" s="82" t="s">
        <v>292</v>
      </c>
      <c r="B67" s="82" t="s">
        <v>75</v>
      </c>
      <c r="C67" s="124">
        <v>0</v>
      </c>
      <c r="D67" s="36">
        <v>0</v>
      </c>
      <c r="E67" s="35">
        <v>0</v>
      </c>
      <c r="F67" s="35">
        <v>0</v>
      </c>
      <c r="G67" s="35">
        <v>0</v>
      </c>
      <c r="H67" s="35">
        <v>0</v>
      </c>
      <c r="I67" s="36">
        <f t="shared" si="4"/>
        <v>0</v>
      </c>
      <c r="J67" s="37">
        <v>0</v>
      </c>
    </row>
    <row r="68" spans="1:10" ht="15" customHeight="1" x14ac:dyDescent="0.2">
      <c r="A68" s="52" t="s">
        <v>102</v>
      </c>
      <c r="B68" s="53" t="s">
        <v>81</v>
      </c>
      <c r="C68" s="41">
        <v>1110.98</v>
      </c>
      <c r="D68" s="106">
        <v>1560</v>
      </c>
      <c r="E68" s="35">
        <v>102.65</v>
      </c>
      <c r="F68" s="41">
        <v>1600</v>
      </c>
      <c r="G68" s="41">
        <v>1600</v>
      </c>
      <c r="H68" s="41">
        <v>1600</v>
      </c>
      <c r="I68" s="76">
        <f t="shared" si="4"/>
        <v>40</v>
      </c>
      <c r="J68" s="37">
        <f t="shared" si="5"/>
        <v>2.5600000000000001E-2</v>
      </c>
    </row>
    <row r="69" spans="1:10" ht="15" customHeight="1" thickBot="1" x14ac:dyDescent="0.25">
      <c r="A69" s="42"/>
      <c r="B69" s="43" t="s">
        <v>103</v>
      </c>
      <c r="C69" s="44">
        <f t="shared" ref="C69:J69" si="6">SUM(C59:C68)</f>
        <v>37739.560000000005</v>
      </c>
      <c r="D69" s="44">
        <f t="shared" si="6"/>
        <v>43640</v>
      </c>
      <c r="E69" s="44">
        <f>SUM(E59:E68)</f>
        <v>29845.43</v>
      </c>
      <c r="F69" s="44">
        <f t="shared" si="6"/>
        <v>40200</v>
      </c>
      <c r="G69" s="44">
        <f t="shared" si="6"/>
        <v>40200</v>
      </c>
      <c r="H69" s="44">
        <f t="shared" si="6"/>
        <v>40200</v>
      </c>
      <c r="I69" s="46">
        <f t="shared" si="6"/>
        <v>-3440</v>
      </c>
      <c r="J69" s="47">
        <f t="shared" si="6"/>
        <v>-0.51140000000000008</v>
      </c>
    </row>
    <row r="70" spans="1:10" ht="15" customHeight="1" thickTop="1" x14ac:dyDescent="0.2">
      <c r="A70" s="86" t="s">
        <v>104</v>
      </c>
      <c r="B70" s="87" t="s">
        <v>105</v>
      </c>
      <c r="C70" s="124">
        <v>0</v>
      </c>
      <c r="D70" s="55">
        <v>0</v>
      </c>
      <c r="E70" s="88">
        <v>0</v>
      </c>
      <c r="F70" s="88">
        <v>0</v>
      </c>
      <c r="G70" s="88">
        <v>0</v>
      </c>
      <c r="H70" s="88">
        <v>0</v>
      </c>
      <c r="I70" s="55">
        <f t="shared" ref="I70:I85" si="7">SUM(F70-D70)</f>
        <v>0</v>
      </c>
      <c r="J70" s="78">
        <v>0</v>
      </c>
    </row>
    <row r="71" spans="1:10" ht="15" customHeight="1" x14ac:dyDescent="0.2">
      <c r="A71" s="33" t="s">
        <v>106</v>
      </c>
      <c r="B71" s="34" t="s">
        <v>107</v>
      </c>
      <c r="C71" s="124">
        <v>0</v>
      </c>
      <c r="D71" s="36">
        <v>1000</v>
      </c>
      <c r="E71" s="35">
        <v>0</v>
      </c>
      <c r="F71" s="35">
        <v>1000</v>
      </c>
      <c r="G71" s="35">
        <v>1000</v>
      </c>
      <c r="H71" s="35">
        <v>1000</v>
      </c>
      <c r="I71" s="36">
        <f t="shared" si="7"/>
        <v>0</v>
      </c>
      <c r="J71" s="37">
        <f t="shared" ref="J71:J84" si="8">ROUND(I71/D71,4)</f>
        <v>0</v>
      </c>
    </row>
    <row r="72" spans="1:10" ht="15" customHeight="1" x14ac:dyDescent="0.2">
      <c r="A72" s="33" t="s">
        <v>108</v>
      </c>
      <c r="B72" s="34" t="s">
        <v>109</v>
      </c>
      <c r="C72" s="124">
        <v>43708.45</v>
      </c>
      <c r="D72" s="108">
        <v>41820</v>
      </c>
      <c r="E72" s="35">
        <v>29020.010000000002</v>
      </c>
      <c r="F72" s="103">
        <v>46000</v>
      </c>
      <c r="G72" s="103">
        <v>46000</v>
      </c>
      <c r="H72" s="103">
        <v>46000</v>
      </c>
      <c r="I72" s="36">
        <f t="shared" si="7"/>
        <v>4180</v>
      </c>
      <c r="J72" s="37">
        <f t="shared" si="8"/>
        <v>0.1</v>
      </c>
    </row>
    <row r="73" spans="1:10" ht="15" customHeight="1" x14ac:dyDescent="0.2">
      <c r="A73" s="33" t="s">
        <v>110</v>
      </c>
      <c r="B73" s="34" t="s">
        <v>111</v>
      </c>
      <c r="C73" s="124">
        <v>9638.98</v>
      </c>
      <c r="D73" s="36">
        <v>10000</v>
      </c>
      <c r="E73" s="35">
        <v>0</v>
      </c>
      <c r="F73" s="35">
        <v>10000</v>
      </c>
      <c r="G73" s="35">
        <v>10000</v>
      </c>
      <c r="H73" s="35">
        <v>10000</v>
      </c>
      <c r="I73" s="36">
        <f t="shared" si="7"/>
        <v>0</v>
      </c>
      <c r="J73" s="37">
        <f t="shared" si="8"/>
        <v>0</v>
      </c>
    </row>
    <row r="74" spans="1:10" ht="15" customHeight="1" x14ac:dyDescent="0.2">
      <c r="A74" s="82" t="s">
        <v>294</v>
      </c>
      <c r="B74" s="82" t="s">
        <v>293</v>
      </c>
      <c r="C74" s="124">
        <v>36417.599999999999</v>
      </c>
      <c r="D74" s="36">
        <v>36500</v>
      </c>
      <c r="E74" s="35">
        <v>0</v>
      </c>
      <c r="F74" s="35">
        <v>36500</v>
      </c>
      <c r="G74" s="35">
        <v>36500</v>
      </c>
      <c r="H74" s="35">
        <v>36500</v>
      </c>
      <c r="I74" s="36">
        <f t="shared" si="7"/>
        <v>0</v>
      </c>
      <c r="J74" s="37">
        <v>0</v>
      </c>
    </row>
    <row r="75" spans="1:10" ht="15" customHeight="1" x14ac:dyDescent="0.2">
      <c r="A75" s="33" t="s">
        <v>112</v>
      </c>
      <c r="B75" s="34" t="s">
        <v>113</v>
      </c>
      <c r="C75" s="125">
        <v>49725.950000000004</v>
      </c>
      <c r="D75" s="36">
        <v>50000</v>
      </c>
      <c r="E75" s="35">
        <v>37678.32</v>
      </c>
      <c r="F75" s="35">
        <v>50000</v>
      </c>
      <c r="G75" s="35">
        <v>50000</v>
      </c>
      <c r="H75" s="35">
        <v>50000</v>
      </c>
      <c r="I75" s="36">
        <f t="shared" si="7"/>
        <v>0</v>
      </c>
      <c r="J75" s="37">
        <f t="shared" si="8"/>
        <v>0</v>
      </c>
    </row>
    <row r="76" spans="1:10" ht="15" customHeight="1" x14ac:dyDescent="0.2">
      <c r="A76" s="33" t="s">
        <v>114</v>
      </c>
      <c r="B76" s="34" t="s">
        <v>115</v>
      </c>
      <c r="C76" s="124">
        <v>975.31</v>
      </c>
      <c r="D76" s="36">
        <v>1000</v>
      </c>
      <c r="E76" s="35">
        <v>246.75</v>
      </c>
      <c r="F76" s="35">
        <v>1000</v>
      </c>
      <c r="G76" s="35">
        <v>1000</v>
      </c>
      <c r="H76" s="35">
        <v>1000</v>
      </c>
      <c r="I76" s="36">
        <f t="shared" si="7"/>
        <v>0</v>
      </c>
      <c r="J76" s="37">
        <f t="shared" si="8"/>
        <v>0</v>
      </c>
    </row>
    <row r="77" spans="1:10" ht="15" customHeight="1" x14ac:dyDescent="0.2">
      <c r="A77" s="33" t="s">
        <v>116</v>
      </c>
      <c r="B77" s="34" t="s">
        <v>117</v>
      </c>
      <c r="C77" s="124">
        <v>68310.78</v>
      </c>
      <c r="D77" s="36">
        <v>84560</v>
      </c>
      <c r="E77" s="35">
        <v>64375.95</v>
      </c>
      <c r="F77" s="35">
        <v>85000</v>
      </c>
      <c r="G77" s="35">
        <v>85000</v>
      </c>
      <c r="H77" s="35">
        <v>85000</v>
      </c>
      <c r="I77" s="36">
        <f t="shared" si="7"/>
        <v>440</v>
      </c>
      <c r="J77" s="37">
        <f t="shared" si="8"/>
        <v>5.1999999999999998E-3</v>
      </c>
    </row>
    <row r="78" spans="1:10" ht="15" customHeight="1" x14ac:dyDescent="0.2">
      <c r="A78" s="33" t="s">
        <v>118</v>
      </c>
      <c r="B78" s="33" t="s">
        <v>119</v>
      </c>
      <c r="C78" s="124">
        <v>0</v>
      </c>
      <c r="D78" s="36">
        <v>0</v>
      </c>
      <c r="E78" s="35">
        <v>0</v>
      </c>
      <c r="F78" s="35">
        <v>0</v>
      </c>
      <c r="G78" s="35">
        <v>0</v>
      </c>
      <c r="H78" s="35">
        <v>0</v>
      </c>
      <c r="I78" s="36">
        <f t="shared" si="7"/>
        <v>0</v>
      </c>
      <c r="J78" s="37">
        <v>0</v>
      </c>
    </row>
    <row r="79" spans="1:10" ht="15" customHeight="1" x14ac:dyDescent="0.2">
      <c r="A79" s="33" t="s">
        <v>120</v>
      </c>
      <c r="B79" s="34" t="s">
        <v>121</v>
      </c>
      <c r="C79" s="124">
        <v>86941.290000000008</v>
      </c>
      <c r="D79" s="36">
        <v>86700</v>
      </c>
      <c r="E79" s="35">
        <v>73804.12</v>
      </c>
      <c r="F79" s="35">
        <v>90000</v>
      </c>
      <c r="G79" s="35">
        <v>90000</v>
      </c>
      <c r="H79" s="35">
        <v>90000</v>
      </c>
      <c r="I79" s="36">
        <f t="shared" si="7"/>
        <v>3300</v>
      </c>
      <c r="J79" s="37">
        <f t="shared" si="8"/>
        <v>3.8100000000000002E-2</v>
      </c>
    </row>
    <row r="80" spans="1:10" s="5" customFormat="1" ht="15" customHeight="1" x14ac:dyDescent="0.2">
      <c r="A80" s="33" t="s">
        <v>122</v>
      </c>
      <c r="B80" s="34" t="s">
        <v>79</v>
      </c>
      <c r="C80" s="125">
        <v>20000</v>
      </c>
      <c r="D80" s="36">
        <v>23450</v>
      </c>
      <c r="E80" s="35">
        <v>0</v>
      </c>
      <c r="F80" s="35">
        <v>23000</v>
      </c>
      <c r="G80" s="35">
        <v>23000</v>
      </c>
      <c r="H80" s="35">
        <v>23000</v>
      </c>
      <c r="I80" s="36">
        <f t="shared" si="7"/>
        <v>-450</v>
      </c>
      <c r="J80" s="37">
        <f t="shared" si="8"/>
        <v>-1.9199999999999998E-2</v>
      </c>
    </row>
    <row r="81" spans="1:11" s="5" customFormat="1" ht="15" customHeight="1" x14ac:dyDescent="0.2">
      <c r="A81" s="33" t="s">
        <v>123</v>
      </c>
      <c r="B81" s="34" t="s">
        <v>81</v>
      </c>
      <c r="C81" s="124">
        <v>8676.15</v>
      </c>
      <c r="D81" s="36">
        <v>11424</v>
      </c>
      <c r="E81" s="35">
        <v>7812.21</v>
      </c>
      <c r="F81" s="35">
        <v>11000</v>
      </c>
      <c r="G81" s="35">
        <v>11000</v>
      </c>
      <c r="H81" s="35">
        <v>11000</v>
      </c>
      <c r="I81" s="36">
        <f t="shared" si="7"/>
        <v>-424</v>
      </c>
      <c r="J81" s="37">
        <f t="shared" si="8"/>
        <v>-3.7100000000000001E-2</v>
      </c>
    </row>
    <row r="82" spans="1:11" s="5" customFormat="1" ht="15" customHeight="1" x14ac:dyDescent="0.2">
      <c r="A82" s="33" t="s">
        <v>124</v>
      </c>
      <c r="B82" s="34" t="s">
        <v>83</v>
      </c>
      <c r="C82" s="124">
        <v>25000</v>
      </c>
      <c r="D82" s="36">
        <v>27000</v>
      </c>
      <c r="E82" s="35">
        <v>27000</v>
      </c>
      <c r="F82" s="35">
        <v>20000</v>
      </c>
      <c r="G82" s="35">
        <v>20000</v>
      </c>
      <c r="H82" s="35">
        <v>20000</v>
      </c>
      <c r="I82" s="36">
        <f t="shared" si="7"/>
        <v>-7000</v>
      </c>
      <c r="J82" s="37">
        <f t="shared" si="8"/>
        <v>-0.25929999999999997</v>
      </c>
    </row>
    <row r="83" spans="1:11" ht="15" customHeight="1" x14ac:dyDescent="0.2">
      <c r="A83" s="33" t="s">
        <v>125</v>
      </c>
      <c r="B83" s="34" t="s">
        <v>85</v>
      </c>
      <c r="C83" s="124">
        <v>38448.199999999997</v>
      </c>
      <c r="D83" s="36">
        <v>38500</v>
      </c>
      <c r="E83" s="35">
        <v>33949.629999999997</v>
      </c>
      <c r="F83" s="35">
        <v>40000</v>
      </c>
      <c r="G83" s="35">
        <v>40000</v>
      </c>
      <c r="H83" s="35">
        <v>40000</v>
      </c>
      <c r="I83" s="36">
        <f t="shared" si="7"/>
        <v>1500</v>
      </c>
      <c r="J83" s="37">
        <f t="shared" si="8"/>
        <v>3.9E-2</v>
      </c>
    </row>
    <row r="84" spans="1:11" ht="15" customHeight="1" x14ac:dyDescent="0.2">
      <c r="A84" s="33" t="s">
        <v>126</v>
      </c>
      <c r="B84" s="83" t="s">
        <v>256</v>
      </c>
      <c r="C84" s="124">
        <v>0</v>
      </c>
      <c r="D84" s="109">
        <v>10000</v>
      </c>
      <c r="E84" s="35">
        <v>0</v>
      </c>
      <c r="F84" s="84">
        <v>10000</v>
      </c>
      <c r="G84" s="84">
        <v>10000</v>
      </c>
      <c r="H84" s="84">
        <v>10000</v>
      </c>
      <c r="I84" s="36">
        <f t="shared" si="7"/>
        <v>0</v>
      </c>
      <c r="J84" s="37">
        <f t="shared" si="8"/>
        <v>0</v>
      </c>
    </row>
    <row r="85" spans="1:11" ht="15" customHeight="1" x14ac:dyDescent="0.2">
      <c r="A85" s="52" t="s">
        <v>126</v>
      </c>
      <c r="B85" s="40" t="s">
        <v>257</v>
      </c>
      <c r="C85" s="124">
        <v>0</v>
      </c>
      <c r="D85" s="106">
        <v>0</v>
      </c>
      <c r="E85" s="84">
        <v>0</v>
      </c>
      <c r="F85" s="41">
        <v>0</v>
      </c>
      <c r="G85" s="41">
        <v>0</v>
      </c>
      <c r="H85" s="41">
        <v>0</v>
      </c>
      <c r="I85" s="76">
        <f t="shared" si="7"/>
        <v>0</v>
      </c>
      <c r="J85" s="37">
        <v>0</v>
      </c>
    </row>
    <row r="86" spans="1:11" ht="15" customHeight="1" thickBot="1" x14ac:dyDescent="0.25">
      <c r="A86" s="42"/>
      <c r="B86" s="43" t="s">
        <v>128</v>
      </c>
      <c r="C86" s="44">
        <f t="shared" ref="C86:I86" si="9">SUM(C70:C85)</f>
        <v>387842.71</v>
      </c>
      <c r="D86" s="44">
        <f t="shared" si="9"/>
        <v>421954</v>
      </c>
      <c r="E86" s="44">
        <f t="shared" si="9"/>
        <v>273886.99</v>
      </c>
      <c r="F86" s="44">
        <f>SUM(F70:F85)</f>
        <v>423500</v>
      </c>
      <c r="G86" s="44">
        <f>SUM(G70:G85)</f>
        <v>423500</v>
      </c>
      <c r="H86" s="44">
        <f>SUM(H70:H85)</f>
        <v>423500</v>
      </c>
      <c r="I86" s="45">
        <f t="shared" si="9"/>
        <v>1546</v>
      </c>
      <c r="J86" s="47">
        <f>SUM(J70:J85)</f>
        <v>-0.13329999999999995</v>
      </c>
      <c r="K86" t="s">
        <v>229</v>
      </c>
    </row>
    <row r="87" spans="1:11" ht="15" customHeight="1" thickTop="1" x14ac:dyDescent="0.2">
      <c r="A87" s="48" t="s">
        <v>129</v>
      </c>
      <c r="B87" s="49" t="s">
        <v>130</v>
      </c>
      <c r="C87" s="124">
        <v>147377.65999999997</v>
      </c>
      <c r="D87" s="51">
        <v>147900</v>
      </c>
      <c r="E87" s="111">
        <v>63664.35</v>
      </c>
      <c r="F87" s="50">
        <v>150000</v>
      </c>
      <c r="G87" s="50">
        <v>150000</v>
      </c>
      <c r="H87" s="50">
        <v>150000</v>
      </c>
      <c r="I87" s="36">
        <f t="shared" ref="I87:I96" si="10">SUM(F87-D87)</f>
        <v>2100</v>
      </c>
      <c r="J87" s="37">
        <f t="shared" ref="J87:J95" si="11">ROUND(I87/D87,4)</f>
        <v>1.4200000000000001E-2</v>
      </c>
    </row>
    <row r="88" spans="1:11" ht="15" customHeight="1" x14ac:dyDescent="0.2">
      <c r="A88" s="33" t="s">
        <v>131</v>
      </c>
      <c r="B88" s="34" t="s">
        <v>132</v>
      </c>
      <c r="C88" s="124">
        <v>77011.459999999992</v>
      </c>
      <c r="D88" s="36">
        <v>120000</v>
      </c>
      <c r="E88" s="112">
        <v>28864.18</v>
      </c>
      <c r="F88" s="35">
        <v>120000</v>
      </c>
      <c r="G88" s="35">
        <v>85000</v>
      </c>
      <c r="H88" s="35">
        <v>85000</v>
      </c>
      <c r="I88" s="36">
        <f t="shared" si="10"/>
        <v>0</v>
      </c>
      <c r="J88" s="37">
        <f t="shared" si="11"/>
        <v>0</v>
      </c>
    </row>
    <row r="89" spans="1:11" ht="15" customHeight="1" x14ac:dyDescent="0.2">
      <c r="A89" s="33" t="s">
        <v>131</v>
      </c>
      <c r="B89" s="33" t="s">
        <v>243</v>
      </c>
      <c r="C89" s="124">
        <v>0</v>
      </c>
      <c r="D89" s="36">
        <v>0</v>
      </c>
      <c r="E89" s="111">
        <v>0</v>
      </c>
      <c r="F89" s="35">
        <v>0</v>
      </c>
      <c r="G89" s="35">
        <v>0</v>
      </c>
      <c r="H89" s="35">
        <v>0</v>
      </c>
      <c r="I89" s="36">
        <f t="shared" si="10"/>
        <v>0</v>
      </c>
      <c r="J89" s="37">
        <v>0</v>
      </c>
    </row>
    <row r="90" spans="1:11" ht="15" customHeight="1" x14ac:dyDescent="0.2">
      <c r="A90" s="33" t="s">
        <v>241</v>
      </c>
      <c r="B90" s="33" t="s">
        <v>242</v>
      </c>
      <c r="C90" s="124">
        <v>242623.68</v>
      </c>
      <c r="D90" s="36">
        <v>175000</v>
      </c>
      <c r="E90" s="114">
        <v>162376.18</v>
      </c>
      <c r="F90" s="35">
        <v>195000</v>
      </c>
      <c r="G90" s="35">
        <v>195000</v>
      </c>
      <c r="H90" s="35">
        <v>195000</v>
      </c>
      <c r="I90" s="36">
        <f t="shared" si="10"/>
        <v>20000</v>
      </c>
      <c r="J90" s="37">
        <f t="shared" si="11"/>
        <v>0.1143</v>
      </c>
    </row>
    <row r="91" spans="1:11" ht="15" customHeight="1" x14ac:dyDescent="0.2">
      <c r="A91" s="33" t="s">
        <v>133</v>
      </c>
      <c r="B91" s="33" t="s">
        <v>111</v>
      </c>
      <c r="C91" s="125">
        <v>0</v>
      </c>
      <c r="D91" s="36">
        <v>50000</v>
      </c>
      <c r="E91" s="111">
        <v>203006</v>
      </c>
      <c r="F91" s="35">
        <v>45000</v>
      </c>
      <c r="G91" s="35">
        <v>45000</v>
      </c>
      <c r="H91" s="35">
        <v>45000</v>
      </c>
      <c r="I91" s="36">
        <f t="shared" si="10"/>
        <v>-5000</v>
      </c>
      <c r="J91" s="37">
        <v>0</v>
      </c>
    </row>
    <row r="92" spans="1:11" s="5" customFormat="1" ht="15" customHeight="1" x14ac:dyDescent="0.2">
      <c r="A92" s="33" t="s">
        <v>134</v>
      </c>
      <c r="B92" s="34" t="s">
        <v>79</v>
      </c>
      <c r="C92" s="124">
        <v>23000</v>
      </c>
      <c r="D92" s="36">
        <v>26520</v>
      </c>
      <c r="E92" s="112">
        <v>0</v>
      </c>
      <c r="F92" s="35">
        <v>26500</v>
      </c>
      <c r="G92" s="35">
        <v>26500</v>
      </c>
      <c r="H92" s="35">
        <v>26500</v>
      </c>
      <c r="I92" s="36">
        <f t="shared" si="10"/>
        <v>-20</v>
      </c>
      <c r="J92" s="37">
        <f t="shared" si="11"/>
        <v>-8.0000000000000004E-4</v>
      </c>
    </row>
    <row r="93" spans="1:11" ht="15" customHeight="1" x14ac:dyDescent="0.2">
      <c r="A93" s="33" t="s">
        <v>135</v>
      </c>
      <c r="B93" s="34" t="s">
        <v>81</v>
      </c>
      <c r="C93" s="124">
        <v>11318.550000000001</v>
      </c>
      <c r="D93" s="36">
        <v>11730</v>
      </c>
      <c r="E93" s="111">
        <v>4367.68</v>
      </c>
      <c r="F93" s="35">
        <v>11730</v>
      </c>
      <c r="G93" s="35">
        <v>11730</v>
      </c>
      <c r="H93" s="35">
        <v>11730</v>
      </c>
      <c r="I93" s="36">
        <f t="shared" si="10"/>
        <v>0</v>
      </c>
      <c r="J93" s="37">
        <f t="shared" si="11"/>
        <v>0</v>
      </c>
    </row>
    <row r="94" spans="1:11" ht="15" customHeight="1" x14ac:dyDescent="0.2">
      <c r="A94" s="33" t="s">
        <v>136</v>
      </c>
      <c r="B94" s="34" t="s">
        <v>83</v>
      </c>
      <c r="C94" s="124">
        <v>37500</v>
      </c>
      <c r="D94" s="36">
        <v>40500</v>
      </c>
      <c r="E94" s="112">
        <v>40500</v>
      </c>
      <c r="F94" s="35">
        <v>35000</v>
      </c>
      <c r="G94" s="35">
        <v>35000</v>
      </c>
      <c r="H94" s="35">
        <v>35000</v>
      </c>
      <c r="I94" s="36">
        <f t="shared" si="10"/>
        <v>-5500</v>
      </c>
      <c r="J94" s="37">
        <f t="shared" si="11"/>
        <v>-0.1358</v>
      </c>
    </row>
    <row r="95" spans="1:11" ht="15" customHeight="1" x14ac:dyDescent="0.2">
      <c r="A95" s="33" t="s">
        <v>137</v>
      </c>
      <c r="B95" s="34" t="s">
        <v>85</v>
      </c>
      <c r="C95" s="124">
        <v>42772.800000000003</v>
      </c>
      <c r="D95" s="36">
        <v>55000</v>
      </c>
      <c r="E95" s="111">
        <v>35092.879999999997</v>
      </c>
      <c r="F95" s="35">
        <v>55000</v>
      </c>
      <c r="G95" s="35">
        <v>55000</v>
      </c>
      <c r="H95" s="35">
        <v>55000</v>
      </c>
      <c r="I95" s="36">
        <f t="shared" si="10"/>
        <v>0</v>
      </c>
      <c r="J95" s="37">
        <f t="shared" si="11"/>
        <v>0</v>
      </c>
    </row>
    <row r="96" spans="1:11" ht="15" customHeight="1" x14ac:dyDescent="0.2">
      <c r="A96" s="54" t="s">
        <v>138</v>
      </c>
      <c r="B96" s="53" t="s">
        <v>127</v>
      </c>
      <c r="C96" s="124">
        <v>0</v>
      </c>
      <c r="D96" s="106">
        <v>0</v>
      </c>
      <c r="E96" s="112">
        <v>0</v>
      </c>
      <c r="F96" s="41">
        <v>0</v>
      </c>
      <c r="G96" s="41">
        <v>0</v>
      </c>
      <c r="H96" s="41">
        <v>0</v>
      </c>
      <c r="I96" s="76">
        <f t="shared" si="10"/>
        <v>0</v>
      </c>
      <c r="J96" s="121">
        <v>0</v>
      </c>
    </row>
    <row r="97" spans="1:10" ht="15" customHeight="1" thickBot="1" x14ac:dyDescent="0.25">
      <c r="A97" s="42"/>
      <c r="B97" s="43" t="s">
        <v>139</v>
      </c>
      <c r="C97" s="44">
        <f t="shared" ref="C97:J97" si="12">SUM(C87:C96)</f>
        <v>581604.14999999991</v>
      </c>
      <c r="D97" s="44">
        <f t="shared" si="12"/>
        <v>626650</v>
      </c>
      <c r="E97" s="128">
        <f>SUM(E87:E96)</f>
        <v>537871.2699999999</v>
      </c>
      <c r="F97" s="44">
        <f>SUM(F87:F96)</f>
        <v>638230</v>
      </c>
      <c r="G97" s="44">
        <f>SUM(G87:G96)</f>
        <v>603230</v>
      </c>
      <c r="H97" s="44">
        <f>SUM(H87:H96)</f>
        <v>603230</v>
      </c>
      <c r="I97" s="46">
        <f t="shared" si="12"/>
        <v>11580</v>
      </c>
      <c r="J97" s="47">
        <f t="shared" si="12"/>
        <v>-8.0999999999999961E-3</v>
      </c>
    </row>
    <row r="98" spans="1:10" ht="15" customHeight="1" thickTop="1" x14ac:dyDescent="0.2">
      <c r="A98" s="86" t="s">
        <v>295</v>
      </c>
      <c r="B98" s="87" t="s">
        <v>296</v>
      </c>
      <c r="C98" s="124">
        <v>0</v>
      </c>
      <c r="D98" s="55">
        <v>0</v>
      </c>
      <c r="E98" s="88">
        <v>0</v>
      </c>
      <c r="F98" s="88"/>
      <c r="G98" s="88">
        <v>0</v>
      </c>
      <c r="H98" s="88">
        <v>0</v>
      </c>
      <c r="I98" s="55">
        <f t="shared" ref="I98:I117" si="13">SUM(F98-D98)</f>
        <v>0</v>
      </c>
      <c r="J98" s="78">
        <v>0</v>
      </c>
    </row>
    <row r="99" spans="1:10" ht="15" customHeight="1" x14ac:dyDescent="0.2">
      <c r="A99" s="86" t="s">
        <v>140</v>
      </c>
      <c r="B99" s="87" t="s">
        <v>141</v>
      </c>
      <c r="C99" s="124">
        <v>6994.0400000000009</v>
      </c>
      <c r="D99" s="55">
        <v>7000</v>
      </c>
      <c r="E99" s="35">
        <v>7999.88</v>
      </c>
      <c r="F99" s="88">
        <v>7500</v>
      </c>
      <c r="G99" s="88">
        <v>7500</v>
      </c>
      <c r="H99" s="88">
        <v>7500</v>
      </c>
      <c r="I99" s="55">
        <f t="shared" ref="I99" si="14">SUM(F99-D99)</f>
        <v>500</v>
      </c>
      <c r="J99" s="78">
        <f t="shared" ref="J99" si="15">ROUND(I99/D99,4)</f>
        <v>7.1400000000000005E-2</v>
      </c>
    </row>
    <row r="100" spans="1:10" ht="15" customHeight="1" x14ac:dyDescent="0.2">
      <c r="A100" s="33" t="s">
        <v>142</v>
      </c>
      <c r="B100" s="34" t="s">
        <v>143</v>
      </c>
      <c r="C100" s="124">
        <v>26523.32</v>
      </c>
      <c r="D100" s="36">
        <v>16000</v>
      </c>
      <c r="E100" s="35">
        <v>16546</v>
      </c>
      <c r="F100" s="35">
        <v>21000</v>
      </c>
      <c r="G100" s="35">
        <v>21000</v>
      </c>
      <c r="H100" s="35">
        <v>21000</v>
      </c>
      <c r="I100" s="36">
        <f t="shared" si="13"/>
        <v>5000</v>
      </c>
      <c r="J100" s="37">
        <f t="shared" ref="J100:J114" si="16">ROUND(I100/D100,4)</f>
        <v>0.3125</v>
      </c>
    </row>
    <row r="101" spans="1:10" ht="15" customHeight="1" x14ac:dyDescent="0.2">
      <c r="A101" s="33" t="s">
        <v>144</v>
      </c>
      <c r="B101" s="34" t="s">
        <v>145</v>
      </c>
      <c r="C101" s="124">
        <v>218.91999999999996</v>
      </c>
      <c r="D101" s="36">
        <v>0</v>
      </c>
      <c r="E101" s="35">
        <v>78.210000000000008</v>
      </c>
      <c r="F101" s="35">
        <v>0</v>
      </c>
      <c r="G101" s="35">
        <v>0</v>
      </c>
      <c r="H101" s="35">
        <v>0</v>
      </c>
      <c r="I101" s="36">
        <f t="shared" si="13"/>
        <v>0</v>
      </c>
      <c r="J101" s="37">
        <v>0</v>
      </c>
    </row>
    <row r="102" spans="1:10" ht="15" customHeight="1" x14ac:dyDescent="0.2">
      <c r="A102" s="33" t="s">
        <v>244</v>
      </c>
      <c r="B102" s="33" t="s">
        <v>245</v>
      </c>
      <c r="C102" s="124">
        <v>1037</v>
      </c>
      <c r="D102" s="36">
        <v>800</v>
      </c>
      <c r="E102" s="35">
        <v>1063</v>
      </c>
      <c r="F102" s="35">
        <v>1000</v>
      </c>
      <c r="G102" s="35">
        <v>1000</v>
      </c>
      <c r="H102" s="35">
        <v>1000</v>
      </c>
      <c r="I102" s="36">
        <f t="shared" si="13"/>
        <v>200</v>
      </c>
      <c r="J102" s="37">
        <f t="shared" si="16"/>
        <v>0.25</v>
      </c>
    </row>
    <row r="103" spans="1:10" ht="15" customHeight="1" x14ac:dyDescent="0.2">
      <c r="A103" s="33" t="s">
        <v>291</v>
      </c>
      <c r="B103" s="33" t="s">
        <v>163</v>
      </c>
      <c r="C103" s="124">
        <v>19675.759999999998</v>
      </c>
      <c r="D103" s="36">
        <v>0</v>
      </c>
      <c r="E103" s="35">
        <v>117.5</v>
      </c>
      <c r="F103" s="35">
        <v>0</v>
      </c>
      <c r="G103" s="35">
        <v>0</v>
      </c>
      <c r="H103" s="35">
        <v>0</v>
      </c>
      <c r="I103" s="36">
        <f t="shared" si="13"/>
        <v>0</v>
      </c>
      <c r="J103" s="37">
        <v>0</v>
      </c>
    </row>
    <row r="104" spans="1:10" ht="15" customHeight="1" x14ac:dyDescent="0.2">
      <c r="A104" s="33" t="s">
        <v>146</v>
      </c>
      <c r="B104" s="34" t="s">
        <v>147</v>
      </c>
      <c r="C104" s="125">
        <v>216.92</v>
      </c>
      <c r="D104" s="36">
        <v>100</v>
      </c>
      <c r="E104" s="103">
        <v>1069.8399999999999</v>
      </c>
      <c r="F104" s="35">
        <v>500</v>
      </c>
      <c r="G104" s="35">
        <v>500</v>
      </c>
      <c r="H104" s="35">
        <v>500</v>
      </c>
      <c r="I104" s="36">
        <f t="shared" si="13"/>
        <v>400</v>
      </c>
      <c r="J104" s="37">
        <f t="shared" si="16"/>
        <v>4</v>
      </c>
    </row>
    <row r="105" spans="1:10" ht="15" customHeight="1" x14ac:dyDescent="0.2">
      <c r="A105" s="33" t="s">
        <v>281</v>
      </c>
      <c r="B105" s="34" t="s">
        <v>299</v>
      </c>
      <c r="C105" s="124">
        <v>0</v>
      </c>
      <c r="D105" s="36">
        <v>0</v>
      </c>
      <c r="E105" s="35">
        <v>0</v>
      </c>
      <c r="F105" s="35">
        <v>0</v>
      </c>
      <c r="G105" s="35">
        <v>0</v>
      </c>
      <c r="H105" s="35">
        <v>0</v>
      </c>
      <c r="I105" s="36">
        <f t="shared" ref="I105" si="17">SUM(F105-D105)</f>
        <v>0</v>
      </c>
      <c r="J105" s="37">
        <v>0</v>
      </c>
    </row>
    <row r="106" spans="1:10" ht="15" customHeight="1" x14ac:dyDescent="0.2">
      <c r="A106" s="33" t="s">
        <v>148</v>
      </c>
      <c r="B106" s="34" t="s">
        <v>149</v>
      </c>
      <c r="C106" s="124">
        <v>9546</v>
      </c>
      <c r="D106" s="36">
        <v>6000</v>
      </c>
      <c r="E106" s="35">
        <v>6322</v>
      </c>
      <c r="F106" s="35">
        <v>4500</v>
      </c>
      <c r="G106" s="35">
        <v>4500</v>
      </c>
      <c r="H106" s="35">
        <v>7500</v>
      </c>
      <c r="I106" s="36">
        <f>SUM(G106-D106)</f>
        <v>-1500</v>
      </c>
      <c r="J106" s="37">
        <f t="shared" si="16"/>
        <v>-0.25</v>
      </c>
    </row>
    <row r="107" spans="1:10" ht="15" customHeight="1" x14ac:dyDescent="0.2">
      <c r="A107" s="33" t="s">
        <v>150</v>
      </c>
      <c r="B107" s="33" t="s">
        <v>151</v>
      </c>
      <c r="C107" s="124">
        <v>16780.5</v>
      </c>
      <c r="D107" s="36">
        <v>18000</v>
      </c>
      <c r="E107" s="36">
        <v>3315</v>
      </c>
      <c r="F107" s="35">
        <v>15000</v>
      </c>
      <c r="G107" s="35">
        <v>15000</v>
      </c>
      <c r="H107" s="35">
        <v>15000</v>
      </c>
      <c r="I107" s="36">
        <f>SUM(G107-D107)</f>
        <v>-3000</v>
      </c>
      <c r="J107" s="37">
        <f t="shared" si="16"/>
        <v>-0.16669999999999999</v>
      </c>
    </row>
    <row r="108" spans="1:10" ht="15" customHeight="1" x14ac:dyDescent="0.2">
      <c r="A108" s="33" t="s">
        <v>247</v>
      </c>
      <c r="B108" s="33" t="s">
        <v>246</v>
      </c>
      <c r="C108" s="124">
        <v>0</v>
      </c>
      <c r="D108" s="36">
        <v>0</v>
      </c>
      <c r="E108" s="36">
        <v>0</v>
      </c>
      <c r="F108" s="35">
        <v>0</v>
      </c>
      <c r="G108" s="35">
        <v>0</v>
      </c>
      <c r="H108" s="35">
        <v>0</v>
      </c>
      <c r="I108" s="36">
        <f t="shared" si="13"/>
        <v>0</v>
      </c>
      <c r="J108" s="37">
        <v>0</v>
      </c>
    </row>
    <row r="109" spans="1:10" ht="15" customHeight="1" x14ac:dyDescent="0.2">
      <c r="A109" s="33" t="s">
        <v>152</v>
      </c>
      <c r="B109" s="34" t="s">
        <v>153</v>
      </c>
      <c r="C109" s="125">
        <v>62</v>
      </c>
      <c r="D109" s="36">
        <v>0</v>
      </c>
      <c r="E109" s="36">
        <v>0</v>
      </c>
      <c r="F109" s="35">
        <v>0</v>
      </c>
      <c r="G109" s="35">
        <v>0</v>
      </c>
      <c r="H109" s="35">
        <v>0</v>
      </c>
      <c r="I109" s="36">
        <f t="shared" si="13"/>
        <v>0</v>
      </c>
      <c r="J109" s="37">
        <v>0</v>
      </c>
    </row>
    <row r="110" spans="1:10" ht="15" customHeight="1" x14ac:dyDescent="0.2">
      <c r="A110" s="33" t="s">
        <v>154</v>
      </c>
      <c r="B110" s="33" t="s">
        <v>155</v>
      </c>
      <c r="C110" s="124">
        <v>0</v>
      </c>
      <c r="D110" s="36">
        <v>0</v>
      </c>
      <c r="E110" s="36">
        <v>0</v>
      </c>
      <c r="F110" s="35">
        <v>0</v>
      </c>
      <c r="G110" s="35">
        <v>0</v>
      </c>
      <c r="H110" s="35">
        <v>0</v>
      </c>
      <c r="I110" s="36">
        <f t="shared" si="13"/>
        <v>0</v>
      </c>
      <c r="J110" s="37">
        <v>0</v>
      </c>
    </row>
    <row r="111" spans="1:10" ht="15" customHeight="1" x14ac:dyDescent="0.2">
      <c r="A111" s="33" t="s">
        <v>238</v>
      </c>
      <c r="B111" s="33" t="s">
        <v>239</v>
      </c>
      <c r="C111" s="124">
        <v>0</v>
      </c>
      <c r="D111" s="36">
        <v>0</v>
      </c>
      <c r="E111" s="35">
        <v>0</v>
      </c>
      <c r="F111" s="35">
        <v>0</v>
      </c>
      <c r="G111" s="35">
        <v>0</v>
      </c>
      <c r="H111" s="35">
        <v>0</v>
      </c>
      <c r="I111" s="36">
        <f t="shared" si="13"/>
        <v>0</v>
      </c>
      <c r="J111" s="37">
        <v>0</v>
      </c>
    </row>
    <row r="112" spans="1:10" ht="15" customHeight="1" x14ac:dyDescent="0.2">
      <c r="A112" s="33" t="s">
        <v>156</v>
      </c>
      <c r="B112" s="34" t="s">
        <v>157</v>
      </c>
      <c r="C112" s="124">
        <v>2093.42</v>
      </c>
      <c r="D112" s="36">
        <v>0</v>
      </c>
      <c r="E112" s="35">
        <v>363</v>
      </c>
      <c r="F112" s="35">
        <v>0</v>
      </c>
      <c r="G112" s="35">
        <v>0</v>
      </c>
      <c r="H112" s="35">
        <v>0</v>
      </c>
      <c r="I112" s="36">
        <f t="shared" si="13"/>
        <v>0</v>
      </c>
      <c r="J112" s="37">
        <v>0</v>
      </c>
    </row>
    <row r="113" spans="1:10" ht="15" customHeight="1" x14ac:dyDescent="0.2">
      <c r="A113" s="33" t="s">
        <v>158</v>
      </c>
      <c r="B113" s="34" t="s">
        <v>159</v>
      </c>
      <c r="C113" s="124">
        <v>29188</v>
      </c>
      <c r="D113" s="36">
        <v>25000</v>
      </c>
      <c r="E113" s="35">
        <v>0</v>
      </c>
      <c r="F113" s="35">
        <v>25000</v>
      </c>
      <c r="G113" s="35">
        <v>25000</v>
      </c>
      <c r="H113" s="35">
        <v>25000</v>
      </c>
      <c r="I113" s="36">
        <f t="shared" si="13"/>
        <v>0</v>
      </c>
      <c r="J113" s="37">
        <f t="shared" si="16"/>
        <v>0</v>
      </c>
    </row>
    <row r="114" spans="1:10" ht="15" customHeight="1" x14ac:dyDescent="0.2">
      <c r="A114" s="33" t="s">
        <v>160</v>
      </c>
      <c r="B114" s="34" t="s">
        <v>161</v>
      </c>
      <c r="C114" s="124">
        <v>25794.400000000001</v>
      </c>
      <c r="D114" s="36">
        <v>12000</v>
      </c>
      <c r="E114" s="35">
        <v>9612.5400000000009</v>
      </c>
      <c r="F114" s="35">
        <v>12000</v>
      </c>
      <c r="G114" s="35">
        <v>12000</v>
      </c>
      <c r="H114" s="35">
        <v>12000</v>
      </c>
      <c r="I114" s="36">
        <f t="shared" si="13"/>
        <v>0</v>
      </c>
      <c r="J114" s="37">
        <f t="shared" si="16"/>
        <v>0</v>
      </c>
    </row>
    <row r="115" spans="1:10" ht="15" customHeight="1" x14ac:dyDescent="0.2">
      <c r="A115" s="33" t="s">
        <v>248</v>
      </c>
      <c r="B115" s="33" t="s">
        <v>249</v>
      </c>
      <c r="C115" s="124">
        <v>0</v>
      </c>
      <c r="D115" s="36">
        <v>0</v>
      </c>
      <c r="E115" s="93">
        <v>0</v>
      </c>
      <c r="F115" s="35">
        <v>0</v>
      </c>
      <c r="G115" s="35">
        <v>0</v>
      </c>
      <c r="H115" s="35">
        <v>0</v>
      </c>
      <c r="I115" s="36">
        <f t="shared" si="13"/>
        <v>0</v>
      </c>
      <c r="J115" s="37">
        <v>0</v>
      </c>
    </row>
    <row r="116" spans="1:10" ht="15" customHeight="1" x14ac:dyDescent="0.2">
      <c r="A116" s="33" t="s">
        <v>162</v>
      </c>
      <c r="B116" s="33" t="s">
        <v>163</v>
      </c>
      <c r="C116" s="124">
        <v>0</v>
      </c>
      <c r="D116" s="109">
        <v>0</v>
      </c>
      <c r="E116" s="117">
        <v>0</v>
      </c>
      <c r="F116" s="115">
        <v>0</v>
      </c>
      <c r="G116" s="35">
        <v>0</v>
      </c>
      <c r="H116" s="35">
        <v>0</v>
      </c>
      <c r="I116" s="36">
        <f t="shared" si="13"/>
        <v>0</v>
      </c>
      <c r="J116" s="37">
        <v>0</v>
      </c>
    </row>
    <row r="117" spans="1:10" ht="15" customHeight="1" x14ac:dyDescent="0.2">
      <c r="A117" s="52" t="s">
        <v>273</v>
      </c>
      <c r="B117" s="40" t="s">
        <v>184</v>
      </c>
      <c r="C117" s="35">
        <v>0</v>
      </c>
      <c r="D117" s="36">
        <v>0</v>
      </c>
      <c r="E117" s="56">
        <v>0</v>
      </c>
      <c r="F117" s="35">
        <v>0</v>
      </c>
      <c r="G117" s="35">
        <v>0</v>
      </c>
      <c r="H117" s="35">
        <v>0</v>
      </c>
      <c r="I117" s="36">
        <f t="shared" si="13"/>
        <v>0</v>
      </c>
      <c r="J117" s="37">
        <v>0</v>
      </c>
    </row>
    <row r="118" spans="1:10" ht="15" customHeight="1" thickBot="1" x14ac:dyDescent="0.25">
      <c r="A118" s="42"/>
      <c r="B118" s="43" t="s">
        <v>164</v>
      </c>
      <c r="C118" s="44">
        <f t="shared" ref="C118:J118" si="18">SUM(C98:C117)</f>
        <v>138130.28</v>
      </c>
      <c r="D118" s="44">
        <f t="shared" si="18"/>
        <v>84900</v>
      </c>
      <c r="E118" s="116">
        <f>SUM(E98:E117)</f>
        <v>46486.97</v>
      </c>
      <c r="F118" s="116">
        <f>SUM(F98:F117)</f>
        <v>86500</v>
      </c>
      <c r="G118" s="44">
        <f>SUM(G98:G117)</f>
        <v>86500</v>
      </c>
      <c r="H118" s="44">
        <f>SUM(H98:H117)</f>
        <v>89500</v>
      </c>
      <c r="I118" s="46">
        <f t="shared" si="18"/>
        <v>1600</v>
      </c>
      <c r="J118" s="47">
        <f t="shared" si="18"/>
        <v>4.2172000000000001</v>
      </c>
    </row>
    <row r="119" spans="1:10" ht="15" customHeight="1" thickTop="1" x14ac:dyDescent="0.2">
      <c r="A119" s="48" t="s">
        <v>260</v>
      </c>
      <c r="B119" s="48" t="s">
        <v>261</v>
      </c>
      <c r="C119" s="124">
        <v>0</v>
      </c>
      <c r="D119" s="51">
        <v>0</v>
      </c>
      <c r="E119" s="111">
        <v>3000</v>
      </c>
      <c r="F119" s="50">
        <v>0</v>
      </c>
      <c r="G119" s="50">
        <v>0</v>
      </c>
      <c r="H119" s="50">
        <v>0</v>
      </c>
      <c r="I119" s="36">
        <f t="shared" ref="I119:I126" si="19">SUM(F119-D119)</f>
        <v>0</v>
      </c>
      <c r="J119" s="37">
        <v>0</v>
      </c>
    </row>
    <row r="120" spans="1:10" ht="15" customHeight="1" x14ac:dyDescent="0.2">
      <c r="A120" s="33" t="s">
        <v>165</v>
      </c>
      <c r="B120" s="33" t="s">
        <v>166</v>
      </c>
      <c r="C120" s="124">
        <v>44163.86</v>
      </c>
      <c r="D120" s="36">
        <v>3000</v>
      </c>
      <c r="E120" s="112">
        <v>0</v>
      </c>
      <c r="F120" s="35">
        <v>3000</v>
      </c>
      <c r="G120" s="35">
        <v>3000</v>
      </c>
      <c r="H120" s="35">
        <v>3000</v>
      </c>
      <c r="I120" s="36">
        <f t="shared" si="19"/>
        <v>0</v>
      </c>
      <c r="J120" s="37">
        <v>0</v>
      </c>
    </row>
    <row r="121" spans="1:10" ht="15" customHeight="1" x14ac:dyDescent="0.2">
      <c r="A121" s="33" t="s">
        <v>167</v>
      </c>
      <c r="B121" s="33" t="s">
        <v>168</v>
      </c>
      <c r="C121" s="125">
        <v>0</v>
      </c>
      <c r="D121" s="36">
        <v>0</v>
      </c>
      <c r="E121" s="113">
        <v>0</v>
      </c>
      <c r="F121" s="35">
        <v>0</v>
      </c>
      <c r="G121" s="35">
        <v>0</v>
      </c>
      <c r="H121" s="35">
        <v>0</v>
      </c>
      <c r="I121" s="36">
        <f t="shared" si="19"/>
        <v>0</v>
      </c>
      <c r="J121" s="37">
        <v>0</v>
      </c>
    </row>
    <row r="122" spans="1:10" ht="15" customHeight="1" x14ac:dyDescent="0.2">
      <c r="A122" s="33" t="s">
        <v>169</v>
      </c>
      <c r="B122" s="34" t="s">
        <v>147</v>
      </c>
      <c r="C122" s="124">
        <v>26.940000000000005</v>
      </c>
      <c r="D122" s="36">
        <v>0</v>
      </c>
      <c r="E122" s="112">
        <v>250.37</v>
      </c>
      <c r="F122" s="35">
        <v>0</v>
      </c>
      <c r="G122" s="35">
        <v>0</v>
      </c>
      <c r="H122" s="35">
        <v>0</v>
      </c>
      <c r="I122" s="36">
        <f t="shared" si="19"/>
        <v>0</v>
      </c>
      <c r="J122" s="37">
        <v>0</v>
      </c>
    </row>
    <row r="123" spans="1:10" ht="15" customHeight="1" x14ac:dyDescent="0.2">
      <c r="A123" s="33" t="s">
        <v>189</v>
      </c>
      <c r="B123" s="33" t="s">
        <v>262</v>
      </c>
      <c r="C123" s="124">
        <v>2500</v>
      </c>
      <c r="D123" s="36">
        <v>2400</v>
      </c>
      <c r="E123" s="111">
        <v>2300</v>
      </c>
      <c r="F123" s="35">
        <v>2300</v>
      </c>
      <c r="G123" s="35">
        <v>2300</v>
      </c>
      <c r="H123" s="35">
        <v>2300</v>
      </c>
      <c r="I123" s="36">
        <f t="shared" si="19"/>
        <v>-100</v>
      </c>
      <c r="J123" s="37">
        <f t="shared" ref="J123:J124" si="20">ROUND(I123/D123,4)</f>
        <v>-4.1700000000000001E-2</v>
      </c>
    </row>
    <row r="124" spans="1:10" ht="15" customHeight="1" x14ac:dyDescent="0.2">
      <c r="A124" s="33" t="s">
        <v>263</v>
      </c>
      <c r="B124" s="33" t="s">
        <v>190</v>
      </c>
      <c r="C124" s="124">
        <v>3405</v>
      </c>
      <c r="D124" s="36">
        <v>1500</v>
      </c>
      <c r="E124" s="112">
        <v>970</v>
      </c>
      <c r="F124" s="35">
        <v>1500</v>
      </c>
      <c r="G124" s="35">
        <v>1500</v>
      </c>
      <c r="H124" s="35">
        <v>1500</v>
      </c>
      <c r="I124" s="36">
        <f t="shared" si="19"/>
        <v>0</v>
      </c>
      <c r="J124" s="37">
        <f t="shared" si="20"/>
        <v>0</v>
      </c>
    </row>
    <row r="125" spans="1:10" ht="15" customHeight="1" x14ac:dyDescent="0.2">
      <c r="A125" s="59" t="s">
        <v>284</v>
      </c>
      <c r="B125" s="59" t="s">
        <v>157</v>
      </c>
      <c r="C125" s="124">
        <v>0</v>
      </c>
      <c r="D125" s="108">
        <v>0</v>
      </c>
      <c r="E125" s="111">
        <v>0</v>
      </c>
      <c r="F125" s="103">
        <v>0</v>
      </c>
      <c r="G125" s="103">
        <v>0</v>
      </c>
      <c r="H125" s="103">
        <v>0</v>
      </c>
      <c r="I125" s="36">
        <f t="shared" si="19"/>
        <v>0</v>
      </c>
      <c r="J125" s="37">
        <v>0</v>
      </c>
    </row>
    <row r="126" spans="1:10" ht="15" customHeight="1" x14ac:dyDescent="0.2">
      <c r="A126" s="52" t="s">
        <v>264</v>
      </c>
      <c r="B126" s="40" t="s">
        <v>265</v>
      </c>
      <c r="C126" s="124">
        <v>0</v>
      </c>
      <c r="D126" s="55">
        <v>0</v>
      </c>
      <c r="E126" s="112">
        <v>0</v>
      </c>
      <c r="F126" s="88">
        <v>0</v>
      </c>
      <c r="G126" s="88">
        <v>0</v>
      </c>
      <c r="H126" s="88">
        <v>0</v>
      </c>
      <c r="I126" s="36">
        <f t="shared" si="19"/>
        <v>0</v>
      </c>
      <c r="J126" s="78">
        <v>0</v>
      </c>
    </row>
    <row r="127" spans="1:10" ht="15" customHeight="1" x14ac:dyDescent="0.2">
      <c r="A127" s="134"/>
      <c r="B127" s="135" t="s">
        <v>170</v>
      </c>
      <c r="C127" s="126">
        <f t="shared" ref="C127:J127" si="21">SUM(C119:C126)</f>
        <v>50095.8</v>
      </c>
      <c r="D127" s="126">
        <f t="shared" si="21"/>
        <v>6900</v>
      </c>
      <c r="E127" s="126">
        <f t="shared" si="21"/>
        <v>6520.37</v>
      </c>
      <c r="F127" s="126">
        <f t="shared" si="21"/>
        <v>6800</v>
      </c>
      <c r="G127" s="126">
        <f t="shared" ref="G127:H127" si="22">SUM(G119:G126)</f>
        <v>6800</v>
      </c>
      <c r="H127" s="126">
        <f t="shared" si="22"/>
        <v>6800</v>
      </c>
      <c r="I127" s="129">
        <f t="shared" si="21"/>
        <v>-100</v>
      </c>
      <c r="J127" s="130">
        <f t="shared" si="21"/>
        <v>-4.1700000000000001E-2</v>
      </c>
    </row>
    <row r="128" spans="1:10" ht="15" customHeight="1" x14ac:dyDescent="0.2">
      <c r="A128" s="136" t="s">
        <v>297</v>
      </c>
      <c r="B128" s="136" t="s">
        <v>296</v>
      </c>
      <c r="C128" s="127">
        <v>0</v>
      </c>
      <c r="D128" s="129">
        <v>0</v>
      </c>
      <c r="E128" s="132">
        <v>0</v>
      </c>
      <c r="F128" s="137">
        <v>0</v>
      </c>
      <c r="G128" s="137">
        <v>0</v>
      </c>
      <c r="H128" s="137">
        <v>0</v>
      </c>
      <c r="I128" s="129">
        <f t="shared" ref="I128" si="23">SUM(F128-D128)</f>
        <v>0</v>
      </c>
      <c r="J128" s="130">
        <v>0</v>
      </c>
    </row>
    <row r="129" spans="1:10" ht="15" customHeight="1" x14ac:dyDescent="0.2">
      <c r="A129" s="33" t="s">
        <v>258</v>
      </c>
      <c r="B129" s="33" t="s">
        <v>163</v>
      </c>
      <c r="C129" s="124">
        <v>1271.32</v>
      </c>
      <c r="D129" s="36">
        <v>1500</v>
      </c>
      <c r="E129" s="88">
        <v>1489.08</v>
      </c>
      <c r="F129" s="35">
        <v>1500</v>
      </c>
      <c r="G129" s="35">
        <v>1500</v>
      </c>
      <c r="H129" s="35">
        <v>1500</v>
      </c>
      <c r="I129" s="36">
        <f t="shared" ref="I129" si="24">SUM(F129-D129)</f>
        <v>0</v>
      </c>
      <c r="J129" s="37">
        <f t="shared" ref="J129" si="25">ROUND(I129/D129,4)</f>
        <v>0</v>
      </c>
    </row>
    <row r="130" spans="1:10" ht="15" customHeight="1" x14ac:dyDescent="0.2">
      <c r="A130" s="86" t="s">
        <v>171</v>
      </c>
      <c r="B130" s="86" t="s">
        <v>147</v>
      </c>
      <c r="C130" s="124">
        <v>142.54</v>
      </c>
      <c r="D130" s="55">
        <v>0</v>
      </c>
      <c r="E130" s="88">
        <v>1202.5899999999999</v>
      </c>
      <c r="F130" s="88">
        <v>500</v>
      </c>
      <c r="G130" s="88">
        <v>500</v>
      </c>
      <c r="H130" s="88">
        <v>500</v>
      </c>
      <c r="I130" s="55">
        <f t="shared" ref="I130:I139" si="26">SUM(F130-D130)</f>
        <v>500</v>
      </c>
      <c r="J130" s="78">
        <v>0</v>
      </c>
    </row>
    <row r="131" spans="1:10" ht="15" customHeight="1" x14ac:dyDescent="0.2">
      <c r="A131" s="86" t="s">
        <v>285</v>
      </c>
      <c r="B131" s="86" t="s">
        <v>299</v>
      </c>
      <c r="C131" s="124">
        <v>17.190000000000001</v>
      </c>
      <c r="D131" s="55">
        <v>0</v>
      </c>
      <c r="E131" s="88">
        <v>117.68</v>
      </c>
      <c r="F131" s="88">
        <v>0</v>
      </c>
      <c r="G131" s="88">
        <v>0</v>
      </c>
      <c r="H131" s="88">
        <v>0</v>
      </c>
      <c r="I131" s="55">
        <f t="shared" ref="I131" si="27">SUM(F131-D131)</f>
        <v>0</v>
      </c>
      <c r="J131" s="78">
        <v>0</v>
      </c>
    </row>
    <row r="132" spans="1:10" ht="15" customHeight="1" x14ac:dyDescent="0.2">
      <c r="A132" s="86" t="s">
        <v>286</v>
      </c>
      <c r="B132" s="86" t="s">
        <v>299</v>
      </c>
      <c r="C132" s="125">
        <v>12.41</v>
      </c>
      <c r="D132" s="55">
        <v>0</v>
      </c>
      <c r="E132" s="35">
        <v>53.12</v>
      </c>
      <c r="F132" s="88">
        <v>0</v>
      </c>
      <c r="G132" s="88">
        <v>0</v>
      </c>
      <c r="H132" s="88">
        <v>0</v>
      </c>
      <c r="I132" s="55">
        <f t="shared" ref="I132" si="28">SUM(F132-D132)</f>
        <v>0</v>
      </c>
      <c r="J132" s="78">
        <v>0</v>
      </c>
    </row>
    <row r="133" spans="1:10" ht="15" customHeight="1" x14ac:dyDescent="0.2">
      <c r="A133" s="33" t="s">
        <v>277</v>
      </c>
      <c r="B133" s="33" t="s">
        <v>179</v>
      </c>
      <c r="C133" s="124">
        <v>0</v>
      </c>
      <c r="D133" s="36">
        <v>0</v>
      </c>
      <c r="E133" s="35">
        <v>0</v>
      </c>
      <c r="F133" s="88">
        <v>0</v>
      </c>
      <c r="G133" s="35">
        <v>0</v>
      </c>
      <c r="H133" s="35">
        <v>0</v>
      </c>
      <c r="I133" s="36">
        <f t="shared" si="26"/>
        <v>0</v>
      </c>
      <c r="J133" s="37">
        <v>0</v>
      </c>
    </row>
    <row r="134" spans="1:10" ht="15" customHeight="1" x14ac:dyDescent="0.2">
      <c r="A134" s="33" t="s">
        <v>186</v>
      </c>
      <c r="B134" s="33" t="s">
        <v>187</v>
      </c>
      <c r="C134" s="124">
        <v>0</v>
      </c>
      <c r="D134" s="36">
        <v>0</v>
      </c>
      <c r="E134" s="35">
        <v>16786</v>
      </c>
      <c r="F134" s="88">
        <v>0</v>
      </c>
      <c r="G134" s="35">
        <v>0</v>
      </c>
      <c r="H134" s="35">
        <v>0</v>
      </c>
      <c r="I134" s="36">
        <f t="shared" si="26"/>
        <v>0</v>
      </c>
      <c r="J134" s="37">
        <v>0</v>
      </c>
    </row>
    <row r="135" spans="1:10" s="5" customFormat="1" ht="15" customHeight="1" x14ac:dyDescent="0.2">
      <c r="A135" s="33" t="s">
        <v>172</v>
      </c>
      <c r="B135" s="34" t="s">
        <v>153</v>
      </c>
      <c r="C135" s="124">
        <v>0</v>
      </c>
      <c r="D135" s="36">
        <v>0</v>
      </c>
      <c r="E135" s="35">
        <v>0</v>
      </c>
      <c r="F135" s="88">
        <v>0</v>
      </c>
      <c r="G135" s="35">
        <v>0</v>
      </c>
      <c r="H135" s="35">
        <v>0</v>
      </c>
      <c r="I135" s="36">
        <f t="shared" si="26"/>
        <v>0</v>
      </c>
      <c r="J135" s="37">
        <v>0</v>
      </c>
    </row>
    <row r="136" spans="1:10" s="5" customFormat="1" ht="15" customHeight="1" x14ac:dyDescent="0.2">
      <c r="A136" s="33" t="s">
        <v>274</v>
      </c>
      <c r="B136" s="33" t="s">
        <v>275</v>
      </c>
      <c r="C136" s="124">
        <v>32804.29</v>
      </c>
      <c r="D136" s="36">
        <v>0</v>
      </c>
      <c r="E136" s="35">
        <v>0</v>
      </c>
      <c r="F136" s="88">
        <v>0</v>
      </c>
      <c r="G136" s="35">
        <v>0</v>
      </c>
      <c r="H136" s="35">
        <v>0</v>
      </c>
      <c r="I136" s="36">
        <f t="shared" si="26"/>
        <v>0</v>
      </c>
      <c r="J136" s="37">
        <v>0</v>
      </c>
    </row>
    <row r="137" spans="1:10" s="5" customFormat="1" ht="15" customHeight="1" x14ac:dyDescent="0.2">
      <c r="A137" s="33" t="s">
        <v>173</v>
      </c>
      <c r="B137" s="33" t="s">
        <v>157</v>
      </c>
      <c r="C137" s="124">
        <v>0</v>
      </c>
      <c r="D137" s="36">
        <v>0</v>
      </c>
      <c r="E137" s="35">
        <v>0</v>
      </c>
      <c r="F137" s="88">
        <v>0</v>
      </c>
      <c r="G137" s="35">
        <v>0</v>
      </c>
      <c r="H137" s="35">
        <v>0</v>
      </c>
      <c r="I137" s="36">
        <f t="shared" si="26"/>
        <v>0</v>
      </c>
      <c r="J137" s="37">
        <v>0</v>
      </c>
    </row>
    <row r="138" spans="1:10" s="5" customFormat="1" ht="15" customHeight="1" x14ac:dyDescent="0.2">
      <c r="A138" s="33" t="s">
        <v>240</v>
      </c>
      <c r="B138" s="33" t="s">
        <v>184</v>
      </c>
      <c r="C138" s="35">
        <v>0</v>
      </c>
      <c r="D138" s="36">
        <v>0</v>
      </c>
      <c r="E138" s="35">
        <v>0</v>
      </c>
      <c r="F138" s="88">
        <v>0</v>
      </c>
      <c r="G138" s="35">
        <v>0</v>
      </c>
      <c r="H138" s="35">
        <v>0</v>
      </c>
      <c r="I138" s="36">
        <f t="shared" si="26"/>
        <v>0</v>
      </c>
      <c r="J138" s="37">
        <v>0</v>
      </c>
    </row>
    <row r="139" spans="1:10" s="5" customFormat="1" ht="15" customHeight="1" x14ac:dyDescent="0.2">
      <c r="A139" s="39" t="s">
        <v>232</v>
      </c>
      <c r="B139" s="39" t="s">
        <v>233</v>
      </c>
      <c r="C139" s="56">
        <v>0</v>
      </c>
      <c r="D139" s="110">
        <v>0</v>
      </c>
      <c r="E139" s="56">
        <v>0</v>
      </c>
      <c r="F139" s="88">
        <v>0</v>
      </c>
      <c r="G139" s="56">
        <v>0</v>
      </c>
      <c r="H139" s="56">
        <v>0</v>
      </c>
      <c r="I139" s="36">
        <f t="shared" si="26"/>
        <v>0</v>
      </c>
      <c r="J139" s="37">
        <v>0</v>
      </c>
    </row>
    <row r="140" spans="1:10" ht="15" customHeight="1" thickBot="1" x14ac:dyDescent="0.25">
      <c r="A140" s="42"/>
      <c r="B140" s="43" t="s">
        <v>174</v>
      </c>
      <c r="C140" s="44">
        <f t="shared" ref="C140:F140" si="29">SUM(C128:C139)</f>
        <v>34247.75</v>
      </c>
      <c r="D140" s="58">
        <f t="shared" si="29"/>
        <v>1500</v>
      </c>
      <c r="E140" s="44">
        <f t="shared" si="29"/>
        <v>19648.47</v>
      </c>
      <c r="F140" s="44">
        <f t="shared" si="29"/>
        <v>2000</v>
      </c>
      <c r="G140" s="44">
        <f t="shared" ref="G140:H140" si="30">SUM(G128:G139)</f>
        <v>2000</v>
      </c>
      <c r="H140" s="44">
        <f t="shared" si="30"/>
        <v>2000</v>
      </c>
      <c r="I140" s="46">
        <f>SUM(I128:I139)</f>
        <v>500</v>
      </c>
      <c r="J140" s="47">
        <f>SUM(J128:J139)</f>
        <v>0</v>
      </c>
    </row>
    <row r="141" spans="1:10" ht="15" customHeight="1" thickTop="1" x14ac:dyDescent="0.2">
      <c r="A141" s="48" t="s">
        <v>175</v>
      </c>
      <c r="B141" s="49" t="s">
        <v>176</v>
      </c>
      <c r="C141" s="50">
        <v>323962.25</v>
      </c>
      <c r="D141" s="55">
        <v>290000</v>
      </c>
      <c r="E141" s="50">
        <v>260782.65</v>
      </c>
      <c r="F141" s="50">
        <v>300000</v>
      </c>
      <c r="G141" s="50">
        <v>300000</v>
      </c>
      <c r="H141" s="50">
        <v>300000</v>
      </c>
      <c r="I141" s="36">
        <f t="shared" ref="I141:I150" si="31">SUM(F141-D141)</f>
        <v>10000</v>
      </c>
      <c r="J141" s="37">
        <f t="shared" ref="J141:J149" si="32">ROUND(I141/D141,4)</f>
        <v>3.4500000000000003E-2</v>
      </c>
    </row>
    <row r="142" spans="1:10" ht="15" customHeight="1" x14ac:dyDescent="0.2">
      <c r="A142" s="33" t="s">
        <v>272</v>
      </c>
      <c r="B142" s="33" t="s">
        <v>163</v>
      </c>
      <c r="C142" s="35">
        <v>0</v>
      </c>
      <c r="D142" s="36">
        <v>0</v>
      </c>
      <c r="E142" s="36">
        <v>0</v>
      </c>
      <c r="F142" s="35">
        <v>0</v>
      </c>
      <c r="G142" s="35">
        <v>0</v>
      </c>
      <c r="H142" s="35">
        <v>0</v>
      </c>
      <c r="I142" s="36">
        <f t="shared" si="31"/>
        <v>0</v>
      </c>
      <c r="J142" s="37">
        <v>0</v>
      </c>
    </row>
    <row r="143" spans="1:10" ht="15" customHeight="1" x14ac:dyDescent="0.2">
      <c r="A143" s="33" t="s">
        <v>177</v>
      </c>
      <c r="B143" s="34" t="s">
        <v>147</v>
      </c>
      <c r="C143" s="35">
        <v>144.75</v>
      </c>
      <c r="D143" s="36">
        <v>0</v>
      </c>
      <c r="E143" s="35">
        <v>1207.95</v>
      </c>
      <c r="F143" s="35">
        <v>0</v>
      </c>
      <c r="G143" s="35">
        <v>0</v>
      </c>
      <c r="H143" s="35">
        <v>0</v>
      </c>
      <c r="I143" s="36">
        <f t="shared" si="31"/>
        <v>0</v>
      </c>
      <c r="J143" s="37">
        <v>0</v>
      </c>
    </row>
    <row r="144" spans="1:10" s="5" customFormat="1" ht="15" customHeight="1" x14ac:dyDescent="0.2">
      <c r="A144" s="33" t="s">
        <v>178</v>
      </c>
      <c r="B144" s="34" t="s">
        <v>179</v>
      </c>
      <c r="C144" s="35">
        <v>0</v>
      </c>
      <c r="D144" s="36">
        <v>0</v>
      </c>
      <c r="E144" s="36">
        <v>0</v>
      </c>
      <c r="F144" s="35">
        <v>0</v>
      </c>
      <c r="G144" s="35">
        <v>0</v>
      </c>
      <c r="H144" s="35">
        <v>0</v>
      </c>
      <c r="I144" s="36">
        <f t="shared" si="31"/>
        <v>0</v>
      </c>
      <c r="J144" s="37">
        <v>0</v>
      </c>
    </row>
    <row r="145" spans="1:10" ht="15" customHeight="1" x14ac:dyDescent="0.2">
      <c r="A145" s="33" t="s">
        <v>278</v>
      </c>
      <c r="B145" s="33" t="s">
        <v>153</v>
      </c>
      <c r="C145" s="35">
        <v>0</v>
      </c>
      <c r="D145" s="36">
        <v>0</v>
      </c>
      <c r="E145" s="36">
        <v>0</v>
      </c>
      <c r="F145" s="35">
        <v>0</v>
      </c>
      <c r="G145" s="35">
        <v>0</v>
      </c>
      <c r="H145" s="35">
        <v>0</v>
      </c>
      <c r="I145" s="36">
        <f t="shared" si="31"/>
        <v>0</v>
      </c>
      <c r="J145" s="37">
        <v>0</v>
      </c>
    </row>
    <row r="146" spans="1:10" ht="15" customHeight="1" x14ac:dyDescent="0.2">
      <c r="A146" s="33" t="s">
        <v>276</v>
      </c>
      <c r="B146" s="33" t="s">
        <v>275</v>
      </c>
      <c r="C146" s="35">
        <v>0</v>
      </c>
      <c r="D146" s="36">
        <v>0</v>
      </c>
      <c r="E146" s="36">
        <v>0</v>
      </c>
      <c r="F146" s="35">
        <v>0</v>
      </c>
      <c r="G146" s="35">
        <v>0</v>
      </c>
      <c r="H146" s="35">
        <v>0</v>
      </c>
      <c r="I146" s="36">
        <f t="shared" si="31"/>
        <v>0</v>
      </c>
      <c r="J146" s="37">
        <v>0</v>
      </c>
    </row>
    <row r="147" spans="1:10" ht="15" customHeight="1" x14ac:dyDescent="0.2">
      <c r="A147" s="33" t="s">
        <v>188</v>
      </c>
      <c r="B147" s="33" t="s">
        <v>157</v>
      </c>
      <c r="C147" s="35">
        <v>0</v>
      </c>
      <c r="D147" s="36">
        <v>0</v>
      </c>
      <c r="E147" s="36">
        <v>0</v>
      </c>
      <c r="F147" s="35">
        <v>0</v>
      </c>
      <c r="G147" s="35">
        <v>0</v>
      </c>
      <c r="H147" s="35">
        <v>0</v>
      </c>
      <c r="I147" s="36">
        <f t="shared" si="31"/>
        <v>0</v>
      </c>
      <c r="J147" s="37">
        <v>0</v>
      </c>
    </row>
    <row r="148" spans="1:10" ht="15" customHeight="1" x14ac:dyDescent="0.2">
      <c r="A148" s="33" t="s">
        <v>180</v>
      </c>
      <c r="B148" s="34" t="s">
        <v>159</v>
      </c>
      <c r="C148" s="35">
        <v>0</v>
      </c>
      <c r="D148" s="36">
        <v>0</v>
      </c>
      <c r="E148" s="36">
        <v>0</v>
      </c>
      <c r="F148" s="35">
        <v>0</v>
      </c>
      <c r="G148" s="35">
        <v>0</v>
      </c>
      <c r="H148" s="35">
        <v>0</v>
      </c>
      <c r="I148" s="36">
        <f t="shared" si="31"/>
        <v>0</v>
      </c>
      <c r="J148" s="37">
        <v>0</v>
      </c>
    </row>
    <row r="149" spans="1:10" ht="15" customHeight="1" x14ac:dyDescent="0.2">
      <c r="A149" s="33" t="s">
        <v>181</v>
      </c>
      <c r="B149" s="34" t="s">
        <v>182</v>
      </c>
      <c r="C149" s="35">
        <v>221332.08</v>
      </c>
      <c r="D149" s="36">
        <v>195000</v>
      </c>
      <c r="E149" s="35">
        <v>0</v>
      </c>
      <c r="F149" s="35">
        <v>195000</v>
      </c>
      <c r="G149" s="35">
        <v>195000</v>
      </c>
      <c r="H149" s="35">
        <v>195000</v>
      </c>
      <c r="I149" s="36">
        <f t="shared" si="31"/>
        <v>0</v>
      </c>
      <c r="J149" s="37">
        <f t="shared" si="32"/>
        <v>0</v>
      </c>
    </row>
    <row r="150" spans="1:10" ht="15" customHeight="1" x14ac:dyDescent="0.2">
      <c r="A150" s="52" t="s">
        <v>183</v>
      </c>
      <c r="B150" s="40" t="s">
        <v>184</v>
      </c>
      <c r="C150" s="103">
        <v>0</v>
      </c>
      <c r="D150" s="108">
        <v>0</v>
      </c>
      <c r="E150" s="41">
        <v>0</v>
      </c>
      <c r="F150" s="35">
        <v>0</v>
      </c>
      <c r="G150" s="103">
        <v>0</v>
      </c>
      <c r="H150" s="103">
        <v>0</v>
      </c>
      <c r="I150" s="36">
        <f t="shared" si="31"/>
        <v>0</v>
      </c>
      <c r="J150" s="37">
        <v>0</v>
      </c>
    </row>
    <row r="151" spans="1:10" ht="15" customHeight="1" x14ac:dyDescent="0.2">
      <c r="A151" s="122" t="s">
        <v>315</v>
      </c>
      <c r="B151" s="123" t="s">
        <v>316</v>
      </c>
      <c r="C151" s="118">
        <v>0</v>
      </c>
      <c r="D151" s="119"/>
      <c r="E151" s="41">
        <v>160000</v>
      </c>
      <c r="F151" s="35">
        <v>0</v>
      </c>
      <c r="G151" s="118">
        <v>0</v>
      </c>
      <c r="H151" s="118">
        <v>0</v>
      </c>
      <c r="I151" s="120"/>
      <c r="J151" s="121"/>
    </row>
    <row r="152" spans="1:10" ht="15" customHeight="1" thickBot="1" x14ac:dyDescent="0.25">
      <c r="A152" s="42"/>
      <c r="B152" s="43" t="s">
        <v>185</v>
      </c>
      <c r="C152" s="44">
        <f t="shared" ref="C152:D152" si="33">SUM(C141:C150)</f>
        <v>545439.07999999996</v>
      </c>
      <c r="D152" s="44">
        <f t="shared" si="33"/>
        <v>485000</v>
      </c>
      <c r="E152" s="44">
        <f>SUM(E141:E151)</f>
        <v>421990.6</v>
      </c>
      <c r="F152" s="44">
        <f t="shared" ref="F152:J152" si="34">SUM(F141:F150)</f>
        <v>495000</v>
      </c>
      <c r="G152" s="44">
        <f>SUM(G141:G151)</f>
        <v>495000</v>
      </c>
      <c r="H152" s="44">
        <f t="shared" si="34"/>
        <v>495000</v>
      </c>
      <c r="I152" s="46">
        <f t="shared" si="34"/>
        <v>10000</v>
      </c>
      <c r="J152" s="47">
        <f t="shared" si="34"/>
        <v>3.4500000000000003E-2</v>
      </c>
    </row>
    <row r="153" spans="1:10" ht="15" customHeight="1" thickTop="1" x14ac:dyDescent="0.2">
      <c r="F153" s="90"/>
    </row>
  </sheetData>
  <sheetProtection selectLockedCells="1"/>
  <phoneticPr fontId="0" type="noConversion"/>
  <printOptions horizontalCentered="1"/>
  <pageMargins left="0.75" right="0.75" top="0.8" bottom="0.72" header="0.5" footer="0.5"/>
  <pageSetup paperSize="5" scale="92" fitToHeight="8" orientation="landscape" horizontalDpi="4294967294" verticalDpi="4294967294" r:id="rId1"/>
  <headerFooter alignWithMargins="0">
    <oddHeader>&amp;LPrinted &amp;D&amp;C&amp;"Arial,Bold"&amp;14Town of Newark Valley 2020 Budget&amp;RPage &amp;P of &amp;N</oddHeader>
  </headerFooter>
  <rowBreaks count="3" manualBreakCount="3">
    <brk id="69" max="16383" man="1"/>
    <brk id="97" max="16383" man="1"/>
    <brk id="1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Budget Summary</vt:lpstr>
      <vt:lpstr>Account Sheets</vt:lpstr>
      <vt:lpstr>Account</vt:lpstr>
      <vt:lpstr>'Account Sheets'!Print_Titles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 Galluzzo</dc:creator>
  <cp:lastModifiedBy>Bookkeeper</cp:lastModifiedBy>
  <cp:lastPrinted>2020-01-04T18:53:48Z</cp:lastPrinted>
  <dcterms:created xsi:type="dcterms:W3CDTF">1999-01-12T23:53:16Z</dcterms:created>
  <dcterms:modified xsi:type="dcterms:W3CDTF">2020-01-04T18:58:09Z</dcterms:modified>
</cp:coreProperties>
</file>